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filterPrivacy="1"/>
  <xr:revisionPtr revIDLastSave="7" documentId="E98CF0ED1DC451FABD7A1AD6341AA595780C87C7" xr6:coauthVersionLast="28" xr6:coauthVersionMax="28" xr10:uidLastSave="{C66D8B11-3B35-43D2-AF7C-9A2494F0FB86}"/>
  <bookViews>
    <workbookView xWindow="0" yWindow="0" windowWidth="22260" windowHeight="12645" activeTab="2" xr2:uid="{00000000-000D-0000-FFFF-FFFF00000000}"/>
  </bookViews>
  <sheets>
    <sheet name="Accueil" sheetId="2" r:id="rId1"/>
    <sheet name="Composition Corporelle" sheetId="1" r:id="rId2"/>
    <sheet name="Calories" sheetId="3" r:id="rId3"/>
  </sheets>
  <calcPr calcId="17102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3" l="1"/>
  <c r="I29" i="3"/>
  <c r="G29" i="3"/>
  <c r="D28" i="3"/>
  <c r="I28" i="3" s="1"/>
  <c r="K22" i="3"/>
  <c r="I22" i="3"/>
  <c r="G22" i="3"/>
  <c r="K28" i="3" l="1"/>
  <c r="G28" i="3"/>
  <c r="H18" i="1"/>
  <c r="H16" i="1" l="1"/>
  <c r="E22" i="3" l="1"/>
  <c r="B23" i="1" l="1"/>
  <c r="B22" i="1"/>
  <c r="H15" i="1"/>
  <c r="G11" i="3" s="1"/>
  <c r="G10" i="3"/>
  <c r="H17" i="1" l="1"/>
  <c r="G12" i="3" l="1"/>
  <c r="G13" i="3" l="1"/>
  <c r="G15" i="3" s="1"/>
  <c r="D21" i="3" l="1"/>
  <c r="E29" i="3"/>
  <c r="G27" i="3"/>
  <c r="I21" i="3" l="1"/>
  <c r="I20" i="3" s="1"/>
  <c r="G21" i="3"/>
  <c r="G20" i="3" s="1"/>
  <c r="K21" i="3"/>
  <c r="K20" i="3" s="1"/>
  <c r="K27" i="3"/>
  <c r="I27" i="3"/>
</calcChain>
</file>

<file path=xl/sharedStrings.xml><?xml version="1.0" encoding="utf-8"?>
<sst xmlns="http://schemas.openxmlformats.org/spreadsheetml/2006/main" count="118" uniqueCount="83">
  <si>
    <t>Bienvenue dans cet outil vous permettant de mesurer votre composition corporelle et de calculer votre apport calorique en fonction de vos objectifs. Suivez les consignes indiquées dans chaque onglet et ne remplissez que les cellules indiquées.</t>
  </si>
  <si>
    <t>Pour toute question, n'hésitez pas à nous contacter sur http://www.se-realiser.com</t>
  </si>
  <si>
    <t>Article du blog consacré au calculateur</t>
  </si>
  <si>
    <t>CONSIGNES</t>
  </si>
  <si>
    <t>MESURES</t>
  </si>
  <si>
    <t>Choisissez votre sexe, entrez votre âge, votre poids et votre taille dans le premier tableau à gauche</t>
  </si>
  <si>
    <t>Femmes</t>
  </si>
  <si>
    <t>Hommes</t>
  </si>
  <si>
    <t xml:space="preserve">Choisissez votre mode d'entrée de la masse grasse (par mesure avec une pince adipeuse, ou directement) </t>
  </si>
  <si>
    <t>En fonction de votre choix, remplissez la case à côté de "Entrer le chiffre directement" ou remplissez le tableau contenant les trois mesures si vous avez choisi "Pince adipeuse"</t>
  </si>
  <si>
    <t>Le tableau rouge vous permet de vous situer en termes de physique général (FFMI)</t>
  </si>
  <si>
    <t>Le tableau jaune vous permet de vous situer en fonction de votre pourcentage de gras</t>
  </si>
  <si>
    <t>Pince adipeuse</t>
  </si>
  <si>
    <t>Prendre deux fois chaque mesure (voir tableau ci-contre).</t>
  </si>
  <si>
    <t>Si les deux mesures diffèrent de plus de 2 milimètres, reprendre une troisième mesure.</t>
  </si>
  <si>
    <t>Faire la moyenne des 2 ou 3 mesures s'il y a des variations. Utiliser ces moyennes dans le calculateur.</t>
  </si>
  <si>
    <t>Sexe</t>
  </si>
  <si>
    <t>Masculin</t>
  </si>
  <si>
    <t>Gras (%)</t>
  </si>
  <si>
    <t>Age</t>
  </si>
  <si>
    <t>Masse maigre (kg)</t>
  </si>
  <si>
    <t>Poids (kg)</t>
  </si>
  <si>
    <t>Masse grasse (kg)</t>
  </si>
  <si>
    <t>Taille (cm)</t>
  </si>
  <si>
    <t>FFMI</t>
  </si>
  <si>
    <t>Mesure de la masse grasse</t>
  </si>
  <si>
    <t>Mesure 3 - cuisses (mm)</t>
  </si>
  <si>
    <t>Images tirées du site free-online-calculator</t>
  </si>
  <si>
    <t>Comment mesurer : vidéos explicatives</t>
  </si>
  <si>
    <t>FFMI (Fat Free Mass Index)</t>
  </si>
  <si>
    <t>Pourcentage de gras</t>
  </si>
  <si>
    <t>Catégories</t>
  </si>
  <si>
    <t>Moins de 17</t>
  </si>
  <si>
    <t>Peu de muscle (maigre)</t>
  </si>
  <si>
    <t>Gras essentiel min</t>
  </si>
  <si>
    <t>2% à 5%</t>
  </si>
  <si>
    <t>10% à 13%</t>
  </si>
  <si>
    <t>Entre 19 et 20</t>
  </si>
  <si>
    <t>Moyenne pour les jeunes adultes</t>
  </si>
  <si>
    <t>Athlètes</t>
  </si>
  <si>
    <t>6% à 13%</t>
  </si>
  <si>
    <t>14% à 20%</t>
  </si>
  <si>
    <t>Entre 20 et 23</t>
  </si>
  <si>
    <t>Visiblement musclé</t>
  </si>
  <si>
    <t>Actifs</t>
  </si>
  <si>
    <t>14% à 17%</t>
  </si>
  <si>
    <t>21% à 24%</t>
  </si>
  <si>
    <t>Au-dessus de 26</t>
  </si>
  <si>
    <t>Utilisateur de stéroïdes</t>
  </si>
  <si>
    <t>Sédentaires</t>
  </si>
  <si>
    <t>18% à 25%</t>
  </si>
  <si>
    <t>25% à 31%</t>
  </si>
  <si>
    <t>Obèses</t>
  </si>
  <si>
    <t>Plus de 25%</t>
  </si>
  <si>
    <t>Plus de 31%</t>
  </si>
  <si>
    <t>Moins de 14</t>
  </si>
  <si>
    <t>Autour de 15</t>
  </si>
  <si>
    <t>Entre 15 et 18</t>
  </si>
  <si>
    <t>Visiblement musclée</t>
  </si>
  <si>
    <t>Au-dessus de 22</t>
  </si>
  <si>
    <t>Utilisatrice de stéroïdes</t>
  </si>
  <si>
    <t>Sélectionnez votre activité physique hebdomadaire das la liste déroulante du premier tableau.</t>
  </si>
  <si>
    <t>Sélectionnez ensuite votre objectif dans le deuxième tableau</t>
  </si>
  <si>
    <t>Ou personnalisez votre objectif dans le troisième tableau</t>
  </si>
  <si>
    <t>Masse maigre</t>
  </si>
  <si>
    <t>Métabolisme de base</t>
  </si>
  <si>
    <t>Activité physique</t>
  </si>
  <si>
    <t>1h à 3h d'exercice par semaine</t>
  </si>
  <si>
    <t>Dépense énergétique journalière</t>
  </si>
  <si>
    <t>Objectif au choix</t>
  </si>
  <si>
    <t>Macronurtiments</t>
  </si>
  <si>
    <t>Protéines</t>
  </si>
  <si>
    <t>Glucides</t>
  </si>
  <si>
    <t>Lipides</t>
  </si>
  <si>
    <t>Total calorique</t>
  </si>
  <si>
    <t>g</t>
  </si>
  <si>
    <t>kcal</t>
  </si>
  <si>
    <t>DEJ</t>
  </si>
  <si>
    <t>%</t>
  </si>
  <si>
    <t>Objectif personnalisé</t>
  </si>
  <si>
    <t>Sèche</t>
  </si>
  <si>
    <t>Note : en sèche, ne descendez pas sous votre métabolisme de base !</t>
  </si>
  <si>
    <t>Pour aller plus loin, consultez notre site sur la nutrition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</si>
</sst>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sz val="14"/>
      <color theme="0"/>
      <name val="Calibri"/>
      <family val="2"/>
      <scheme val="minor"/>
    </font>
    <font>
      <sz val="12"/>
      <color theme="0"/>
      <name val="Calibri"/>
      <family val="2"/>
      <scheme val="minor"/>
    </font>
    <font>
      <sz val="11"/>
      <name val="Calibri"/>
      <family val="2"/>
      <scheme val="minor"/>
    </font>
    <font>
      <sz val="11"/>
      <color theme="0" tint="-0.499984740745262"/>
      <name val="Calibri"/>
      <family val="2"/>
      <scheme val="minor"/>
    </font>
    <font>
      <b/>
      <sz val="14"/>
      <color theme="0"/>
      <name val="Calibri"/>
      <family val="2"/>
      <scheme val="minor"/>
    </font>
    <font>
      <i/>
      <sz val="14"/>
      <color theme="0"/>
      <name val="Calibri"/>
      <family val="2"/>
      <scheme val="minor"/>
    </font>
    <font>
      <i/>
      <sz val="11"/>
      <color theme="0"/>
      <name val="Calibri"/>
      <family val="2"/>
      <scheme val="minor"/>
    </font>
    <font>
      <b/>
      <i/>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s>
  <fills count="17">
    <fill>
      <patternFill patternType="none"/>
    </fill>
    <fill>
      <patternFill patternType="gray125"/>
    </fill>
    <fill>
      <patternFill patternType="solid">
        <fgColor theme="1"/>
        <bgColor indexed="64"/>
      </patternFill>
    </fill>
    <fill>
      <patternFill patternType="solid">
        <fgColor rgb="FFC00000"/>
        <bgColor indexed="64"/>
      </patternFill>
    </fill>
    <fill>
      <patternFill patternType="solid">
        <fgColor rgb="FFFF5050"/>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2"/>
        <bgColor indexed="64"/>
      </patternFill>
    </fill>
    <fill>
      <patternFill patternType="solid">
        <fgColor theme="0"/>
        <bgColor indexed="64"/>
      </patternFill>
    </fill>
    <fill>
      <patternFill patternType="solid">
        <fgColor rgb="FFFFCDCE"/>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indexed="65"/>
        <bgColor indexed="64"/>
      </patternFill>
    </fill>
    <fill>
      <patternFill patternType="solid">
        <fgColor theme="0" tint="-0.499984740745262"/>
        <bgColor indexed="64"/>
      </patternFill>
    </fill>
    <fill>
      <patternFill patternType="solid">
        <fgColor theme="5" tint="-0.249977111117893"/>
        <bgColor indexed="64"/>
      </patternFill>
    </fill>
    <fill>
      <patternFill patternType="solid">
        <fgColor theme="5" tint="0.39997558519241921"/>
        <bgColor indexed="64"/>
      </patternFill>
    </fill>
  </fills>
  <borders count="5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bottom/>
      <diagonal/>
    </border>
    <border>
      <left style="thick">
        <color rgb="FFC00000"/>
      </left>
      <right/>
      <top style="thick">
        <color rgb="FFC00000"/>
      </top>
      <bottom/>
      <diagonal/>
    </border>
    <border>
      <left/>
      <right style="thick">
        <color rgb="FFC00000"/>
      </right>
      <top style="thick">
        <color rgb="FFC00000"/>
      </top>
      <bottom/>
      <diagonal/>
    </border>
    <border>
      <left style="thick">
        <color rgb="FFC00000"/>
      </left>
      <right/>
      <top/>
      <bottom/>
      <diagonal/>
    </border>
    <border>
      <left/>
      <right style="thick">
        <color rgb="FFC00000"/>
      </right>
      <top/>
      <bottom/>
      <diagonal/>
    </border>
    <border>
      <left style="thick">
        <color rgb="FFC00000"/>
      </left>
      <right/>
      <top/>
      <bottom style="thick">
        <color rgb="FFC00000"/>
      </bottom>
      <diagonal/>
    </border>
    <border>
      <left/>
      <right style="thick">
        <color rgb="FFC00000"/>
      </right>
      <top/>
      <bottom style="thick">
        <color rgb="FFC00000"/>
      </bottom>
      <diagonal/>
    </border>
    <border>
      <left style="thick">
        <color theme="7" tint="-0.24994659260841701"/>
      </left>
      <right/>
      <top style="thick">
        <color theme="7" tint="-0.24994659260841701"/>
      </top>
      <bottom/>
      <diagonal/>
    </border>
    <border>
      <left/>
      <right/>
      <top style="thick">
        <color theme="7" tint="-0.24994659260841701"/>
      </top>
      <bottom/>
      <diagonal/>
    </border>
    <border>
      <left/>
      <right style="thick">
        <color theme="7" tint="-0.24994659260841701"/>
      </right>
      <top style="thick">
        <color theme="7" tint="-0.24994659260841701"/>
      </top>
      <bottom/>
      <diagonal/>
    </border>
    <border>
      <left style="thick">
        <color theme="7" tint="-0.24994659260841701"/>
      </left>
      <right/>
      <top/>
      <bottom/>
      <diagonal/>
    </border>
    <border>
      <left/>
      <right style="thick">
        <color theme="7" tint="-0.24994659260841701"/>
      </right>
      <top/>
      <bottom/>
      <diagonal/>
    </border>
    <border>
      <left style="thick">
        <color theme="7" tint="-0.24994659260841701"/>
      </left>
      <right/>
      <top/>
      <bottom style="thick">
        <color theme="7" tint="-0.24994659260841701"/>
      </bottom>
      <diagonal/>
    </border>
    <border>
      <left/>
      <right/>
      <top/>
      <bottom style="thick">
        <color theme="7" tint="-0.24994659260841701"/>
      </bottom>
      <diagonal/>
    </border>
    <border>
      <left/>
      <right style="thick">
        <color theme="7" tint="-0.24994659260841701"/>
      </right>
      <top/>
      <bottom style="thick">
        <color theme="7" tint="-0.24994659260841701"/>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diagonal/>
    </border>
    <border>
      <left/>
      <right style="thick">
        <color theme="9" tint="-0.24994659260841701"/>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
      <left/>
      <right/>
      <top style="medium">
        <color indexed="64"/>
      </top>
      <bottom/>
      <diagonal/>
    </border>
    <border>
      <left/>
      <right/>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theme="5" tint="-0.24994659260841701"/>
      </left>
      <right/>
      <top style="thick">
        <color theme="5" tint="-0.24994659260841701"/>
      </top>
      <bottom/>
      <diagonal/>
    </border>
    <border>
      <left/>
      <right/>
      <top style="thick">
        <color theme="5" tint="-0.24994659260841701"/>
      </top>
      <bottom/>
      <diagonal/>
    </border>
    <border>
      <left/>
      <right style="thick">
        <color theme="5" tint="-0.24994659260841701"/>
      </right>
      <top style="thick">
        <color theme="5" tint="-0.24994659260841701"/>
      </top>
      <bottom/>
      <diagonal/>
    </border>
    <border>
      <left style="thick">
        <color theme="5" tint="-0.24994659260841701"/>
      </left>
      <right/>
      <top/>
      <bottom/>
      <diagonal/>
    </border>
    <border>
      <left/>
      <right style="thick">
        <color theme="5" tint="-0.24994659260841701"/>
      </right>
      <top/>
      <bottom/>
      <diagonal/>
    </border>
    <border>
      <left style="thick">
        <color theme="5" tint="-0.24994659260841701"/>
      </left>
      <right/>
      <top/>
      <bottom style="thick">
        <color theme="5" tint="-0.24994659260841701"/>
      </bottom>
      <diagonal/>
    </border>
    <border>
      <left/>
      <right/>
      <top/>
      <bottom style="thick">
        <color theme="5" tint="-0.24994659260841701"/>
      </bottom>
      <diagonal/>
    </border>
    <border>
      <left/>
      <right style="thick">
        <color theme="5" tint="-0.24994659260841701"/>
      </right>
      <top/>
      <bottom style="thick">
        <color theme="5" tint="-0.24994659260841701"/>
      </bottom>
      <diagonal/>
    </border>
  </borders>
  <cellStyleXfs count="3">
    <xf numFmtId="0" fontId="0" fillId="0" borderId="0"/>
    <xf numFmtId="0" fontId="13" fillId="0" borderId="0" applyNumberFormat="0" applyFill="0" applyBorder="0" applyAlignment="0" applyProtection="0"/>
    <xf numFmtId="0" fontId="13" fillId="0" borderId="0" applyNumberFormat="0" applyFill="0" applyBorder="0" applyAlignment="0" applyProtection="0"/>
  </cellStyleXfs>
  <cellXfs count="163">
    <xf numFmtId="0" fontId="0" fillId="0" borderId="0" xfId="0"/>
    <xf numFmtId="0" fontId="4" fillId="2" borderId="1" xfId="0" applyFont="1" applyFill="1" applyBorder="1"/>
    <xf numFmtId="0" fontId="4" fillId="2" borderId="3" xfId="0" applyFont="1" applyFill="1" applyBorder="1"/>
    <xf numFmtId="0" fontId="4" fillId="2" borderId="5" xfId="0" applyFont="1" applyFill="1" applyBorder="1"/>
    <xf numFmtId="0" fontId="0" fillId="0" borderId="0" xfId="0" applyAlignment="1">
      <alignment horizontal="center" vertical="center"/>
    </xf>
    <xf numFmtId="0" fontId="3" fillId="4" borderId="12"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6" fillId="6" borderId="19" xfId="0" applyFont="1" applyFill="1" applyBorder="1" applyAlignment="1">
      <alignment horizontal="center"/>
    </xf>
    <xf numFmtId="0" fontId="6" fillId="6" borderId="0" xfId="0" applyFont="1" applyFill="1" applyBorder="1" applyAlignment="1">
      <alignment horizontal="center"/>
    </xf>
    <xf numFmtId="0" fontId="6" fillId="6" borderId="20" xfId="0" applyFont="1" applyFill="1" applyBorder="1" applyAlignment="1">
      <alignment horizontal="center"/>
    </xf>
    <xf numFmtId="0" fontId="8" fillId="5" borderId="19"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0" fillId="9" borderId="13" xfId="0" applyFill="1" applyBorder="1" applyAlignment="1">
      <alignment horizontal="center" vertical="center" wrapText="1"/>
    </xf>
    <xf numFmtId="0" fontId="0" fillId="9" borderId="15" xfId="0" applyFill="1" applyBorder="1" applyAlignment="1">
      <alignment horizontal="center" vertical="center" wrapText="1"/>
    </xf>
    <xf numFmtId="0" fontId="0" fillId="10" borderId="0" xfId="0" applyFill="1" applyBorder="1" applyAlignment="1">
      <alignment horizontal="center" vertical="center"/>
    </xf>
    <xf numFmtId="0" fontId="0" fillId="10" borderId="20" xfId="0" applyFill="1" applyBorder="1" applyAlignment="1">
      <alignment horizontal="center" vertical="center"/>
    </xf>
    <xf numFmtId="0" fontId="0" fillId="10" borderId="22" xfId="0" applyFill="1" applyBorder="1" applyAlignment="1">
      <alignment horizontal="center" vertical="center"/>
    </xf>
    <xf numFmtId="0" fontId="0" fillId="10" borderId="23" xfId="0" applyFill="1" applyBorder="1" applyAlignment="1">
      <alignment horizontal="center" vertical="center"/>
    </xf>
    <xf numFmtId="1" fontId="0" fillId="7" borderId="27" xfId="0" applyNumberFormat="1" applyFill="1" applyBorder="1"/>
    <xf numFmtId="0" fontId="0" fillId="7" borderId="0" xfId="0" applyFill="1" applyBorder="1"/>
    <xf numFmtId="0" fontId="0" fillId="7" borderId="29" xfId="0" applyFill="1" applyBorder="1" applyAlignment="1">
      <alignment horizontal="right"/>
    </xf>
    <xf numFmtId="1" fontId="0" fillId="7" borderId="0" xfId="0" applyNumberFormat="1" applyFill="1" applyBorder="1"/>
    <xf numFmtId="0" fontId="0" fillId="7" borderId="28" xfId="0" applyFill="1" applyBorder="1"/>
    <xf numFmtId="1" fontId="0" fillId="7" borderId="30" xfId="0" applyNumberFormat="1" applyFill="1" applyBorder="1"/>
    <xf numFmtId="0" fontId="0" fillId="7" borderId="30" xfId="0" applyFill="1" applyBorder="1"/>
    <xf numFmtId="0" fontId="0" fillId="7" borderId="31" xfId="0" applyFill="1" applyBorder="1"/>
    <xf numFmtId="0" fontId="3" fillId="13" borderId="0" xfId="0" applyFont="1" applyFill="1"/>
    <xf numFmtId="0" fontId="3" fillId="0" borderId="0" xfId="0" applyFont="1" applyFill="1" applyBorder="1" applyAlignment="1">
      <alignment horizontal="center"/>
    </xf>
    <xf numFmtId="0" fontId="4" fillId="2" borderId="42" xfId="0" applyFont="1" applyFill="1" applyBorder="1" applyAlignment="1">
      <alignment wrapText="1"/>
    </xf>
    <xf numFmtId="2" fontId="12" fillId="7" borderId="8" xfId="0" applyNumberFormat="1" applyFont="1" applyFill="1" applyBorder="1"/>
    <xf numFmtId="2" fontId="12" fillId="7" borderId="9" xfId="0" applyNumberFormat="1" applyFont="1" applyFill="1" applyBorder="1"/>
    <xf numFmtId="2" fontId="12" fillId="7" borderId="7" xfId="0" applyNumberFormat="1" applyFont="1" applyFill="1" applyBorder="1"/>
    <xf numFmtId="0" fontId="10" fillId="0" borderId="0" xfId="0" applyFont="1" applyFill="1" applyBorder="1" applyAlignment="1">
      <alignment horizontal="center"/>
    </xf>
    <xf numFmtId="0" fontId="3" fillId="2" borderId="0" xfId="0" applyFont="1" applyFill="1"/>
    <xf numFmtId="0" fontId="5" fillId="0" borderId="37" xfId="0" applyFont="1" applyFill="1" applyBorder="1" applyAlignment="1">
      <alignment horizontal="center" vertical="center"/>
    </xf>
    <xf numFmtId="0" fontId="0" fillId="0" borderId="0" xfId="0" applyFill="1" applyAlignment="1">
      <alignment horizontal="center" vertical="center"/>
    </xf>
    <xf numFmtId="0" fontId="0" fillId="0" borderId="37" xfId="0" applyBorder="1" applyAlignment="1">
      <alignment horizontal="center" vertical="center"/>
    </xf>
    <xf numFmtId="0" fontId="0" fillId="14" borderId="37" xfId="0" applyFill="1" applyBorder="1"/>
    <xf numFmtId="0" fontId="0" fillId="14" borderId="0" xfId="0" applyFill="1" applyBorder="1"/>
    <xf numFmtId="0" fontId="0" fillId="14" borderId="38" xfId="0" applyFill="1" applyBorder="1"/>
    <xf numFmtId="0" fontId="0" fillId="14" borderId="39" xfId="0" applyFill="1" applyBorder="1"/>
    <xf numFmtId="0" fontId="0" fillId="14" borderId="40" xfId="0" applyFill="1" applyBorder="1"/>
    <xf numFmtId="0" fontId="0" fillId="14" borderId="41" xfId="0" applyFill="1" applyBorder="1"/>
    <xf numFmtId="0" fontId="0" fillId="14" borderId="0" xfId="0" applyFill="1" applyAlignment="1">
      <alignment horizontal="left"/>
    </xf>
    <xf numFmtId="0" fontId="1" fillId="14" borderId="37" xfId="0" applyFont="1" applyFill="1" applyBorder="1" applyAlignment="1">
      <alignment horizontal="center"/>
    </xf>
    <xf numFmtId="0" fontId="0" fillId="0" borderId="43" xfId="0" applyBorder="1" applyProtection="1">
      <protection locked="0"/>
    </xf>
    <xf numFmtId="0" fontId="0" fillId="2" borderId="32" xfId="0" applyFill="1" applyBorder="1" applyAlignment="1">
      <alignment wrapText="1"/>
    </xf>
    <xf numFmtId="0" fontId="0" fillId="2" borderId="0" xfId="0" applyFill="1" applyBorder="1" applyAlignment="1">
      <alignment wrapText="1"/>
    </xf>
    <xf numFmtId="0" fontId="0" fillId="2" borderId="33" xfId="0" applyFill="1" applyBorder="1" applyAlignment="1">
      <alignment wrapText="1"/>
    </xf>
    <xf numFmtId="0" fontId="0" fillId="7" borderId="49" xfId="0" applyFill="1" applyBorder="1"/>
    <xf numFmtId="1" fontId="0" fillId="7" borderId="48" xfId="0" applyNumberFormat="1" applyFill="1" applyBorder="1"/>
    <xf numFmtId="0" fontId="0" fillId="7" borderId="50" xfId="0" applyFill="1" applyBorder="1" applyAlignment="1">
      <alignment horizontal="right"/>
    </xf>
    <xf numFmtId="0" fontId="0" fillId="7" borderId="51" xfId="0" applyFill="1" applyBorder="1" applyAlignment="1">
      <alignment horizontal="center"/>
    </xf>
    <xf numFmtId="0" fontId="0" fillId="7" borderId="51" xfId="0" applyFill="1" applyBorder="1" applyAlignment="1">
      <alignment horizontal="left"/>
    </xf>
    <xf numFmtId="1" fontId="0" fillId="7" borderId="51" xfId="0" applyNumberFormat="1" applyFill="1" applyBorder="1"/>
    <xf numFmtId="0" fontId="0" fillId="7" borderId="51" xfId="0" applyFill="1" applyBorder="1"/>
    <xf numFmtId="0" fontId="0" fillId="7" borderId="52" xfId="0" applyFill="1" applyBorder="1"/>
    <xf numFmtId="0" fontId="13" fillId="2" borderId="0" xfId="1" applyFill="1"/>
    <xf numFmtId="0" fontId="0" fillId="0" borderId="44" xfId="0" applyFont="1" applyBorder="1" applyAlignment="1" applyProtection="1">
      <alignment horizontal="center" vertical="center" wrapText="1"/>
      <protection locked="0"/>
    </xf>
    <xf numFmtId="0" fontId="0" fillId="0" borderId="0" xfId="0" applyBorder="1" applyAlignment="1"/>
    <xf numFmtId="0" fontId="9" fillId="15" borderId="0" xfId="0" applyFont="1" applyFill="1" applyBorder="1" applyAlignment="1"/>
    <xf numFmtId="0" fontId="9" fillId="12" borderId="0" xfId="0" applyFont="1" applyFill="1" applyBorder="1" applyAlignment="1"/>
    <xf numFmtId="0" fontId="0" fillId="8" borderId="0" xfId="0" applyFill="1"/>
    <xf numFmtId="0" fontId="15" fillId="8" borderId="0" xfId="0" applyFont="1" applyFill="1"/>
    <xf numFmtId="0" fontId="3"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wrapText="1"/>
    </xf>
    <xf numFmtId="0" fontId="13" fillId="2" borderId="0" xfId="1" applyFill="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5" fillId="6" borderId="16" xfId="0" applyFont="1" applyFill="1" applyBorder="1" applyAlignment="1">
      <alignment horizontal="center"/>
    </xf>
    <xf numFmtId="0" fontId="5" fillId="6" borderId="17" xfId="0" applyFont="1" applyFill="1" applyBorder="1" applyAlignment="1">
      <alignment horizontal="center"/>
    </xf>
    <xf numFmtId="0" fontId="0" fillId="6" borderId="18" xfId="0" applyFill="1" applyBorder="1" applyAlignment="1"/>
    <xf numFmtId="0" fontId="11" fillId="14" borderId="37" xfId="0" applyFont="1" applyFill="1" applyBorder="1" applyAlignment="1">
      <alignment horizontal="center"/>
    </xf>
    <xf numFmtId="0" fontId="0" fillId="0" borderId="0" xfId="0" applyBorder="1" applyAlignment="1">
      <alignment horizontal="center"/>
    </xf>
    <xf numFmtId="0" fontId="0" fillId="0" borderId="38" xfId="0" applyBorder="1" applyAlignment="1">
      <alignment horizontal="center"/>
    </xf>
    <xf numFmtId="0" fontId="0" fillId="0" borderId="32"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11" fillId="14" borderId="39" xfId="0" applyFont="1"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6" xfId="0" applyFont="1" applyBorder="1" applyAlignment="1" applyProtection="1">
      <alignment horizontal="center" vertical="center"/>
      <protection locked="0"/>
    </xf>
    <xf numFmtId="0" fontId="4" fillId="2" borderId="1" xfId="0" applyFont="1" applyFill="1" applyBorder="1" applyAlignment="1"/>
    <xf numFmtId="0" fontId="0" fillId="0" borderId="32" xfId="0" applyBorder="1" applyAlignment="1"/>
    <xf numFmtId="0" fontId="4" fillId="2" borderId="3" xfId="0" applyFont="1" applyFill="1" applyBorder="1" applyAlignment="1"/>
    <xf numFmtId="0" fontId="0" fillId="0" borderId="0" xfId="0" applyBorder="1" applyAlignment="1"/>
    <xf numFmtId="0" fontId="0" fillId="0" borderId="4" xfId="0" applyFont="1" applyBorder="1" applyAlignment="1" applyProtection="1">
      <alignment horizontal="center" vertical="center"/>
      <protection locked="0"/>
    </xf>
    <xf numFmtId="0" fontId="4" fillId="2" borderId="5" xfId="0" applyFont="1" applyFill="1" applyBorder="1" applyAlignment="1"/>
    <xf numFmtId="0" fontId="0" fillId="0" borderId="33" xfId="0" applyBorder="1" applyAlignment="1"/>
    <xf numFmtId="0" fontId="5" fillId="3" borderId="10" xfId="0" applyFont="1" applyFill="1" applyBorder="1" applyAlignment="1">
      <alignment horizontal="center"/>
    </xf>
    <xf numFmtId="0" fontId="5" fillId="3" borderId="11" xfId="0" applyFont="1" applyFill="1" applyBorder="1" applyAlignment="1">
      <alignment horizontal="center"/>
    </xf>
    <xf numFmtId="0" fontId="10" fillId="14" borderId="34" xfId="0" applyFont="1" applyFill="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1" fillId="14" borderId="37" xfId="0" applyFont="1" applyFill="1" applyBorder="1" applyAlignment="1">
      <alignment horizontal="center" wrapText="1"/>
    </xf>
    <xf numFmtId="0" fontId="0" fillId="0" borderId="0" xfId="0" applyBorder="1" applyAlignment="1">
      <alignment horizontal="center" wrapText="1"/>
    </xf>
    <xf numFmtId="0" fontId="0" fillId="0" borderId="38" xfId="0" applyBorder="1" applyAlignment="1">
      <alignment horizontal="center" wrapText="1"/>
    </xf>
    <xf numFmtId="0" fontId="0" fillId="0" borderId="37" xfId="0" applyBorder="1" applyAlignment="1">
      <alignment horizontal="center" wrapText="1"/>
    </xf>
    <xf numFmtId="0" fontId="10" fillId="14" borderId="34" xfId="0" applyFont="1" applyFill="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3" fillId="14" borderId="37" xfId="1" applyFill="1" applyBorder="1" applyAlignment="1">
      <alignment horizontal="center" vertical="center" wrapText="1"/>
    </xf>
    <xf numFmtId="0" fontId="13" fillId="0" borderId="0" xfId="1" applyAlignment="1">
      <alignment horizontal="center" vertical="center" wrapText="1"/>
    </xf>
    <xf numFmtId="0" fontId="13" fillId="0" borderId="38" xfId="1" applyBorder="1" applyAlignment="1">
      <alignment horizontal="center" vertical="center" wrapText="1"/>
    </xf>
    <xf numFmtId="0" fontId="13" fillId="0" borderId="37" xfId="1" applyBorder="1" applyAlignment="1">
      <alignment horizontal="center" vertical="center" wrapText="1"/>
    </xf>
    <xf numFmtId="0" fontId="3" fillId="14" borderId="0" xfId="0" applyFont="1" applyFill="1" applyBorder="1" applyAlignment="1">
      <alignment horizontal="left"/>
    </xf>
    <xf numFmtId="0" fontId="3" fillId="0" borderId="0" xfId="0" applyFont="1" applyAlignment="1">
      <alignment horizontal="left"/>
    </xf>
    <xf numFmtId="0" fontId="3" fillId="14" borderId="0" xfId="0" applyFont="1" applyFill="1" applyBorder="1" applyAlignment="1">
      <alignment horizontal="right"/>
    </xf>
    <xf numFmtId="0" fontId="3" fillId="0" borderId="0" xfId="0" applyFont="1" applyAlignment="1">
      <alignment horizontal="right"/>
    </xf>
    <xf numFmtId="0" fontId="2" fillId="14" borderId="37" xfId="0" applyFont="1" applyFill="1" applyBorder="1" applyAlignment="1">
      <alignment horizontal="center" vertical="center"/>
    </xf>
    <xf numFmtId="0" fontId="2" fillId="0" borderId="37"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3" fillId="14" borderId="40" xfId="2" applyFill="1" applyBorder="1" applyAlignment="1">
      <alignment horizontal="center"/>
    </xf>
    <xf numFmtId="0" fontId="13" fillId="0" borderId="40" xfId="2" applyBorder="1" applyAlignment="1">
      <alignment horizontal="center"/>
    </xf>
    <xf numFmtId="0" fontId="3" fillId="14" borderId="40" xfId="0" applyFont="1" applyFill="1" applyBorder="1" applyAlignment="1">
      <alignment horizontal="center"/>
    </xf>
    <xf numFmtId="0" fontId="3" fillId="14" borderId="41" xfId="0" applyFont="1" applyFill="1" applyBorder="1" applyAlignment="1">
      <alignment horizontal="center"/>
    </xf>
    <xf numFmtId="0" fontId="9" fillId="12" borderId="27" xfId="0" applyFont="1" applyFill="1" applyBorder="1" applyAlignment="1"/>
    <xf numFmtId="0" fontId="9" fillId="12" borderId="0" xfId="0" applyFont="1" applyFill="1" applyBorder="1" applyAlignment="1"/>
    <xf numFmtId="0" fontId="0" fillId="7" borderId="0" xfId="0" applyFill="1" applyBorder="1" applyAlignment="1"/>
    <xf numFmtId="0" fontId="14" fillId="11" borderId="0" xfId="0" applyFont="1" applyFill="1" applyBorder="1" applyAlignment="1">
      <alignment horizontal="center"/>
    </xf>
    <xf numFmtId="0" fontId="14" fillId="11" borderId="28" xfId="0" applyFont="1" applyFill="1" applyBorder="1" applyAlignment="1">
      <alignment horizontal="center"/>
    </xf>
    <xf numFmtId="0" fontId="2" fillId="2" borderId="3" xfId="0" applyFont="1" applyFill="1" applyBorder="1" applyAlignment="1">
      <alignment wrapText="1"/>
    </xf>
    <xf numFmtId="0" fontId="0" fillId="0" borderId="0" xfId="0" applyBorder="1" applyAlignment="1">
      <alignment wrapText="1"/>
    </xf>
    <xf numFmtId="0" fontId="2" fillId="2" borderId="5" xfId="0" applyFont="1" applyFill="1" applyBorder="1" applyAlignment="1">
      <alignment wrapText="1"/>
    </xf>
    <xf numFmtId="0" fontId="0" fillId="0" borderId="33" xfId="0" applyBorder="1" applyAlignment="1">
      <alignment wrapText="1"/>
    </xf>
    <xf numFmtId="2" fontId="0" fillId="7" borderId="4" xfId="0" applyNumberFormat="1" applyFill="1" applyBorder="1" applyAlignment="1">
      <alignment horizontal="center"/>
    </xf>
    <xf numFmtId="2" fontId="0" fillId="7" borderId="0" xfId="0" applyNumberFormat="1" applyFill="1" applyBorder="1" applyAlignment="1">
      <alignment horizontal="center"/>
    </xf>
    <xf numFmtId="0" fontId="0" fillId="0" borderId="4" xfId="0" applyBorder="1" applyAlignment="1"/>
    <xf numFmtId="0" fontId="9" fillId="15" borderId="46" xfId="0" applyFont="1" applyFill="1" applyBorder="1" applyAlignment="1">
      <alignment horizontal="center"/>
    </xf>
    <xf numFmtId="0" fontId="9" fillId="15" borderId="47" xfId="0" applyFont="1" applyFill="1" applyBorder="1" applyAlignment="1">
      <alignment horizontal="center"/>
    </xf>
    <xf numFmtId="0" fontId="0" fillId="0" borderId="48" xfId="0" applyBorder="1" applyAlignment="1" applyProtection="1">
      <protection locked="0"/>
    </xf>
    <xf numFmtId="0" fontId="1" fillId="16" borderId="0" xfId="0" applyFont="1" applyFill="1" applyBorder="1" applyAlignment="1">
      <alignment horizontal="center"/>
    </xf>
    <xf numFmtId="0" fontId="1" fillId="16" borderId="49" xfId="0" applyFont="1" applyFill="1" applyBorder="1" applyAlignment="1">
      <alignment horizontal="center"/>
    </xf>
    <xf numFmtId="0" fontId="9" fillId="15" borderId="45" xfId="0" applyFont="1" applyFill="1" applyBorder="1" applyAlignment="1"/>
    <xf numFmtId="0" fontId="0" fillId="15" borderId="46" xfId="0" applyFill="1" applyBorder="1" applyAlignment="1"/>
    <xf numFmtId="0" fontId="9" fillId="15" borderId="48" xfId="0" applyFont="1" applyFill="1" applyBorder="1" applyAlignment="1"/>
    <xf numFmtId="0" fontId="9" fillId="15" borderId="0" xfId="0" applyFont="1" applyFill="1" applyBorder="1" applyAlignment="1"/>
    <xf numFmtId="0" fontId="0" fillId="7" borderId="30" xfId="0" applyFill="1" applyBorder="1" applyAlignment="1">
      <alignment horizontal="center"/>
    </xf>
    <xf numFmtId="0" fontId="0" fillId="0" borderId="27" xfId="0" applyBorder="1" applyAlignment="1" applyProtection="1">
      <protection locked="0"/>
    </xf>
    <xf numFmtId="0" fontId="0" fillId="0" borderId="0" xfId="0" applyBorder="1" applyAlignment="1" applyProtection="1">
      <protection locked="0"/>
    </xf>
    <xf numFmtId="0" fontId="9" fillId="12" borderId="24" xfId="0" applyFont="1" applyFill="1" applyBorder="1" applyAlignment="1"/>
    <xf numFmtId="0" fontId="9" fillId="12" borderId="25" xfId="0" applyFont="1" applyFill="1" applyBorder="1" applyAlignment="1"/>
    <xf numFmtId="0" fontId="10" fillId="14" borderId="35" xfId="0" applyFont="1" applyFill="1" applyBorder="1" applyAlignment="1">
      <alignment horizontal="center"/>
    </xf>
    <xf numFmtId="0" fontId="10" fillId="14" borderId="36" xfId="0" applyFont="1" applyFill="1" applyBorder="1" applyAlignment="1">
      <alignment horizontal="center"/>
    </xf>
    <xf numFmtId="0" fontId="3" fillId="14" borderId="0" xfId="0" applyFont="1" applyFill="1" applyBorder="1" applyAlignment="1">
      <alignment horizontal="center"/>
    </xf>
    <xf numFmtId="0" fontId="3" fillId="14" borderId="38" xfId="0" applyFont="1" applyFill="1" applyBorder="1" applyAlignment="1">
      <alignment horizontal="center"/>
    </xf>
    <xf numFmtId="0" fontId="2" fillId="2" borderId="1" xfId="0" applyFont="1" applyFill="1" applyBorder="1" applyAlignment="1">
      <alignment wrapText="1"/>
    </xf>
    <xf numFmtId="0" fontId="0" fillId="0" borderId="32" xfId="0" applyBorder="1" applyAlignment="1">
      <alignment wrapText="1"/>
    </xf>
    <xf numFmtId="0" fontId="0" fillId="7" borderId="32" xfId="0" applyFill="1" applyBorder="1" applyAlignment="1">
      <alignment horizontal="center"/>
    </xf>
    <xf numFmtId="0" fontId="0" fillId="0" borderId="2" xfId="0" applyBorder="1" applyAlignment="1"/>
    <xf numFmtId="1" fontId="0" fillId="7" borderId="4" xfId="0" applyNumberFormat="1" applyFill="1" applyBorder="1" applyAlignment="1">
      <alignment horizontal="center"/>
    </xf>
    <xf numFmtId="1" fontId="0" fillId="7" borderId="0" xfId="0" applyNumberFormat="1" applyFill="1" applyBorder="1" applyAlignment="1">
      <alignment horizontal="center"/>
    </xf>
    <xf numFmtId="1" fontId="0" fillId="0" borderId="0" xfId="0" applyNumberFormat="1" applyBorder="1" applyAlignment="1"/>
    <xf numFmtId="1" fontId="0" fillId="0" borderId="4" xfId="0" applyNumberFormat="1" applyBorder="1" applyAlignment="1"/>
    <xf numFmtId="2" fontId="7" fillId="8" borderId="4" xfId="0" applyNumberFormat="1" applyFont="1" applyFill="1" applyBorder="1" applyAlignment="1" applyProtection="1">
      <alignment horizontal="center" vertical="center"/>
      <protection locked="0"/>
    </xf>
    <xf numFmtId="2" fontId="7" fillId="8" borderId="0" xfId="0" applyNumberFormat="1" applyFont="1" applyFill="1" applyBorder="1" applyAlignment="1" applyProtection="1">
      <alignment horizontal="center" vertical="center"/>
      <protection locked="0"/>
    </xf>
    <xf numFmtId="0" fontId="0" fillId="0" borderId="4" xfId="0" applyBorder="1" applyAlignment="1" applyProtection="1">
      <protection locked="0"/>
    </xf>
    <xf numFmtId="1" fontId="0" fillId="7" borderId="33" xfId="0" applyNumberFormat="1" applyFill="1" applyBorder="1" applyAlignment="1">
      <alignment horizontal="center"/>
    </xf>
    <xf numFmtId="1" fontId="0" fillId="0" borderId="33" xfId="0" applyNumberFormat="1" applyBorder="1" applyAlignment="1"/>
    <xf numFmtId="1" fontId="0" fillId="0" borderId="6" xfId="0" applyNumberFormat="1" applyBorder="1" applyAlignment="1"/>
    <xf numFmtId="0" fontId="9" fillId="12" borderId="25" xfId="0" applyFont="1" applyFill="1" applyBorder="1" applyAlignment="1">
      <alignment horizontal="center"/>
    </xf>
    <xf numFmtId="0" fontId="9" fillId="12" borderId="26" xfId="0" applyFont="1" applyFill="1" applyBorder="1" applyAlignment="1">
      <alignment horizontal="center"/>
    </xf>
  </cellXfs>
  <cellStyles count="3">
    <cellStyle name="Hyperlink" xfId="2" xr:uid="{00000000-0005-0000-0000-000000000000}"/>
    <cellStyle name="Lien hypertexte" xfId="1" builtinId="8"/>
    <cellStyle name="Normal" xfId="0" builtinId="0"/>
  </cellStyles>
  <dxfs count="6">
    <dxf>
      <font>
        <b/>
        <i val="0"/>
        <color rgb="FFC00000"/>
      </font>
    </dxf>
    <dxf>
      <fill>
        <patternFill patternType="lightDown"/>
      </fill>
    </dxf>
    <dxf>
      <fill>
        <patternFill patternType="lightDown"/>
      </fill>
    </dxf>
    <dxf>
      <fill>
        <patternFill patternType="lightDown"/>
      </fill>
    </dxf>
    <dxf>
      <fill>
        <patternFill patternType="lightDown"/>
      </fill>
      <border>
        <left/>
      </border>
    </dxf>
    <dxf>
      <border>
        <left style="thin">
          <color auto="1"/>
        </left>
        <vertical/>
        <horizontal/>
      </border>
    </dxf>
  </dxfs>
  <tableStyles count="0" defaultTableStyle="TableStyleMedium2" defaultPivotStyle="PivotStyleLight16"/>
  <colors>
    <mruColors>
      <color rgb="FFFFCDCE"/>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nutrition-flexible.fr"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image" Target="../media/image8.jpeg"/><Relationship Id="rId5" Type="http://schemas.openxmlformats.org/officeDocument/2006/relationships/image" Target="../media/image7.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190499</xdr:rowOff>
    </xdr:from>
    <xdr:to>
      <xdr:col>10</xdr:col>
      <xdr:colOff>19050</xdr:colOff>
      <xdr:row>16</xdr:row>
      <xdr:rowOff>167190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571499"/>
          <a:ext cx="6877050" cy="2643691"/>
        </a:xfrm>
        <a:prstGeom prst="rect">
          <a:avLst/>
        </a:prstGeom>
        <a:solidFill>
          <a:schemeClr val="tx1"/>
        </a:solidFill>
      </xdr:spPr>
    </xdr:pic>
    <xdr:clientData/>
  </xdr:twoCellAnchor>
  <xdr:twoCellAnchor editAs="oneCell">
    <xdr:from>
      <xdr:col>10</xdr:col>
      <xdr:colOff>529710</xdr:colOff>
      <xdr:row>8</xdr:row>
      <xdr:rowOff>106708</xdr:rowOff>
    </xdr:from>
    <xdr:to>
      <xdr:col>15</xdr:col>
      <xdr:colOff>644010</xdr:colOff>
      <xdr:row>20</xdr:row>
      <xdr:rowOff>173275</xdr:rowOff>
    </xdr:to>
    <xdr:pic>
      <xdr:nvPicPr>
        <xdr:cNvPr id="4" name="Image 3">
          <a:hlinkClick xmlns:r="http://schemas.openxmlformats.org/officeDocument/2006/relationships" r:id="rId2"/>
          <a:extLst>
            <a:ext uri="{FF2B5EF4-FFF2-40B4-BE49-F238E27FC236}">
              <a16:creationId xmlns:a16="http://schemas.microsoft.com/office/drawing/2014/main" id="{726C8650-055A-4040-A9D9-E9177D2355E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49710" y="1630708"/>
          <a:ext cx="3695700" cy="23525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457201</xdr:colOff>
      <xdr:row>3</xdr:row>
      <xdr:rowOff>104776</xdr:rowOff>
    </xdr:from>
    <xdr:to>
      <xdr:col>16</xdr:col>
      <xdr:colOff>781051</xdr:colOff>
      <xdr:row>10</xdr:row>
      <xdr:rowOff>70620</xdr:rowOff>
    </xdr:to>
    <xdr:pic>
      <xdr:nvPicPr>
        <xdr:cNvPr id="4" name="Image 3" descr="Male 3-Site Skin Fold Test: Chest Caliper">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01451" y="704851"/>
          <a:ext cx="2152650" cy="1261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457200</xdr:colOff>
      <xdr:row>10</xdr:row>
      <xdr:rowOff>133350</xdr:rowOff>
    </xdr:from>
    <xdr:to>
      <xdr:col>16</xdr:col>
      <xdr:colOff>790575</xdr:colOff>
      <xdr:row>16</xdr:row>
      <xdr:rowOff>161925</xdr:rowOff>
    </xdr:to>
    <xdr:pic>
      <xdr:nvPicPr>
        <xdr:cNvPr id="7" name="Image 6" descr="Male 3-Site Skin Fold Test: Abdomen Caliper">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01450" y="2028825"/>
          <a:ext cx="216217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438150</xdr:colOff>
      <xdr:row>17</xdr:row>
      <xdr:rowOff>57150</xdr:rowOff>
    </xdr:from>
    <xdr:to>
      <xdr:col>13</xdr:col>
      <xdr:colOff>333375</xdr:colOff>
      <xdr:row>23</xdr:row>
      <xdr:rowOff>0</xdr:rowOff>
    </xdr:to>
    <xdr:pic>
      <xdr:nvPicPr>
        <xdr:cNvPr id="8" name="Image 7" descr="Female 3-Site Skin Fold Test: Thigh Caliper">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44000" y="3276600"/>
          <a:ext cx="2162175"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447675</xdr:colOff>
      <xdr:row>17</xdr:row>
      <xdr:rowOff>9525</xdr:rowOff>
    </xdr:from>
    <xdr:to>
      <xdr:col>16</xdr:col>
      <xdr:colOff>781050</xdr:colOff>
      <xdr:row>23</xdr:row>
      <xdr:rowOff>19050</xdr:rowOff>
    </xdr:to>
    <xdr:pic>
      <xdr:nvPicPr>
        <xdr:cNvPr id="9" name="Image 8" descr="Male 3-Site Skin Fold Test: Thigh Caliper">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591925" y="3228975"/>
          <a:ext cx="2162175"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438150</xdr:colOff>
      <xdr:row>3</xdr:row>
      <xdr:rowOff>123825</xdr:rowOff>
    </xdr:from>
    <xdr:to>
      <xdr:col>13</xdr:col>
      <xdr:colOff>333375</xdr:colOff>
      <xdr:row>10</xdr:row>
      <xdr:rowOff>66675</xdr:rowOff>
    </xdr:to>
    <xdr:pic>
      <xdr:nvPicPr>
        <xdr:cNvPr id="10" name="Image 9" descr="Female 3-Site Skin Fold Test: Triceps Caliper">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144000" y="723900"/>
          <a:ext cx="2162175"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10</xdr:row>
      <xdr:rowOff>142875</xdr:rowOff>
    </xdr:from>
    <xdr:to>
      <xdr:col>13</xdr:col>
      <xdr:colOff>333375</xdr:colOff>
      <xdr:row>16</xdr:row>
      <xdr:rowOff>171450</xdr:rowOff>
    </xdr:to>
    <xdr:pic>
      <xdr:nvPicPr>
        <xdr:cNvPr id="12" name="Image 11" descr="Female 3-Site Skin Fold Test: Suprailiac Caliper">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953500" y="2038350"/>
          <a:ext cx="216217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realiser.com/calculer-votre-composition-corporelle-vos-besoins-en-calories-et-en-macronutriments" TargetMode="External"/><Relationship Id="rId1" Type="http://schemas.openxmlformats.org/officeDocument/2006/relationships/hyperlink" Target="http://www.se-realiser.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nutrition-flexible.fr/outils/prendre-mesures-a-pince-adipeuse/" TargetMode="External"/><Relationship Id="rId1" Type="http://schemas.openxmlformats.org/officeDocument/2006/relationships/hyperlink" Target="http://www.free-online-calculator-use.com/body-composition-calculator.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8:P24"/>
  <sheetViews>
    <sheetView workbookViewId="0">
      <selection activeCell="P25" sqref="P25"/>
    </sheetView>
  </sheetViews>
  <sheetFormatPr baseColWidth="10" defaultColWidth="11.42578125" defaultRowHeight="15" x14ac:dyDescent="0.25"/>
  <cols>
    <col min="1" max="10" width="11.42578125" style="62"/>
    <col min="11" max="11" width="7.7109375" style="62" customWidth="1"/>
    <col min="12" max="16384" width="11.42578125" style="62"/>
  </cols>
  <sheetData>
    <row r="8" spans="12:16" x14ac:dyDescent="0.25">
      <c r="L8" s="63" t="s">
        <v>82</v>
      </c>
      <c r="M8" s="63"/>
      <c r="N8" s="63"/>
      <c r="O8" s="63"/>
      <c r="P8" s="63"/>
    </row>
    <row r="19" spans="2:10" x14ac:dyDescent="0.25">
      <c r="B19" s="64" t="s">
        <v>0</v>
      </c>
      <c r="C19" s="65"/>
      <c r="D19" s="65"/>
      <c r="E19" s="65"/>
      <c r="F19" s="65"/>
      <c r="G19" s="65"/>
      <c r="H19" s="65"/>
      <c r="I19" s="65"/>
      <c r="J19" s="65"/>
    </row>
    <row r="20" spans="2:10" x14ac:dyDescent="0.25">
      <c r="B20" s="65"/>
      <c r="C20" s="65"/>
      <c r="D20" s="65"/>
      <c r="E20" s="65"/>
      <c r="F20" s="65"/>
      <c r="G20" s="65"/>
      <c r="H20" s="65"/>
      <c r="I20" s="65"/>
      <c r="J20" s="65"/>
    </row>
    <row r="21" spans="2:10" x14ac:dyDescent="0.25">
      <c r="B21" s="66"/>
      <c r="C21" s="66"/>
      <c r="D21" s="66"/>
      <c r="E21" s="66"/>
      <c r="F21" s="66"/>
      <c r="G21" s="66"/>
      <c r="H21" s="66"/>
      <c r="I21" s="66"/>
      <c r="J21" s="66"/>
    </row>
    <row r="22" spans="2:10" x14ac:dyDescent="0.25">
      <c r="B22" s="67" t="s">
        <v>1</v>
      </c>
      <c r="C22" s="67"/>
      <c r="D22" s="67"/>
      <c r="E22" s="67"/>
      <c r="F22" s="67"/>
      <c r="G22" s="67"/>
      <c r="H22" s="67"/>
      <c r="I22" s="67"/>
      <c r="J22" s="67"/>
    </row>
    <row r="23" spans="2:10" x14ac:dyDescent="0.25">
      <c r="B23" s="33"/>
      <c r="C23" s="33"/>
      <c r="D23" s="33"/>
      <c r="E23" s="33"/>
      <c r="F23" s="33"/>
      <c r="G23" s="33"/>
      <c r="H23" s="33"/>
      <c r="I23" s="33"/>
      <c r="J23" s="33"/>
    </row>
    <row r="24" spans="2:10" x14ac:dyDescent="0.25">
      <c r="B24" s="33"/>
      <c r="C24" s="33"/>
      <c r="D24" s="33"/>
      <c r="E24" s="57" t="s">
        <v>2</v>
      </c>
      <c r="F24" s="33"/>
      <c r="G24" s="33"/>
      <c r="H24" s="33"/>
      <c r="I24" s="33"/>
      <c r="J24" s="33"/>
    </row>
  </sheetData>
  <sheetProtection algorithmName="SHA-512" hashValue="5NmLKdQKOiRz8UGnNgT7twbAEoCEp1hz81U5VEONaqJEjR3pGxlRAMDKVata5dpwMnTnt6BbUR58MJtXKnBKOg==" saltValue="y3TOc+aCXtGRy7/GteoO/A==" spinCount="100000" sheet="1" objects="1" scenarios="1"/>
  <mergeCells count="2">
    <mergeCell ref="B19:J21"/>
    <mergeCell ref="B22:J22"/>
  </mergeCells>
  <hyperlinks>
    <hyperlink ref="B22:J22" r:id="rId1" display="Pour toute question, n'hésitez pas à nous contacter sur http://www.se-realiser.com" xr:uid="{00000000-0004-0000-0000-000000000000}"/>
    <hyperlink ref="E24" r:id="rId2" display="Article consacré au calculateur" xr:uid="{00000000-0004-0000-0000-000001000000}"/>
  </hyperlinks>
  <pageMargins left="0.7" right="0.7" top="0.75" bottom="0.75" header="0.3" footer="0.3"/>
  <pageSetup paperSize="9" orientation="portrait" horizontalDpi="300" verticalDpi="3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R38"/>
  <sheetViews>
    <sheetView topLeftCell="A13" workbookViewId="0">
      <selection activeCell="H20" sqref="H20"/>
    </sheetView>
  </sheetViews>
  <sheetFormatPr baseColWidth="10" defaultColWidth="9.140625" defaultRowHeight="15" x14ac:dyDescent="0.25"/>
  <cols>
    <col min="2" max="2" width="32" customWidth="1"/>
    <col min="3" max="3" width="22.28515625" customWidth="1"/>
    <col min="4" max="4" width="4.85546875" customWidth="1"/>
    <col min="6" max="6" width="18.28515625" customWidth="1"/>
    <col min="7" max="8" width="12.85546875" customWidth="1"/>
    <col min="10" max="10" width="3.7109375" customWidth="1"/>
    <col min="17" max="17" width="12.5703125" customWidth="1"/>
    <col min="18" max="18" width="2.5703125" customWidth="1"/>
  </cols>
  <sheetData>
    <row r="2" spans="2:18" ht="18.75" x14ac:dyDescent="0.3">
      <c r="B2" s="91" t="s">
        <v>3</v>
      </c>
      <c r="C2" s="92"/>
      <c r="D2" s="92"/>
      <c r="E2" s="92"/>
      <c r="F2" s="92"/>
      <c r="G2" s="92"/>
      <c r="H2" s="93"/>
      <c r="I2" s="32"/>
      <c r="J2" s="98" t="s">
        <v>4</v>
      </c>
      <c r="K2" s="99"/>
      <c r="L2" s="99"/>
      <c r="M2" s="99"/>
      <c r="N2" s="99"/>
      <c r="O2" s="99"/>
      <c r="P2" s="99"/>
      <c r="Q2" s="99"/>
      <c r="R2" s="100"/>
    </row>
    <row r="3" spans="2:18" ht="13.5" customHeight="1" x14ac:dyDescent="0.25">
      <c r="B3" s="73" t="s">
        <v>5</v>
      </c>
      <c r="C3" s="74"/>
      <c r="D3" s="74"/>
      <c r="E3" s="74"/>
      <c r="F3" s="74"/>
      <c r="G3" s="74"/>
      <c r="H3" s="75"/>
      <c r="I3" s="27"/>
      <c r="J3" s="37"/>
      <c r="K3" s="105" t="s">
        <v>6</v>
      </c>
      <c r="L3" s="106"/>
      <c r="M3" s="106"/>
      <c r="N3" s="43"/>
      <c r="O3" s="107" t="s">
        <v>7</v>
      </c>
      <c r="P3" s="108"/>
      <c r="Q3" s="108"/>
      <c r="R3" s="39"/>
    </row>
    <row r="4" spans="2:18" ht="13.5" customHeight="1" x14ac:dyDescent="0.25">
      <c r="B4" s="73" t="s">
        <v>8</v>
      </c>
      <c r="C4" s="74"/>
      <c r="D4" s="74"/>
      <c r="E4" s="74"/>
      <c r="F4" s="74"/>
      <c r="G4" s="74"/>
      <c r="H4" s="75"/>
      <c r="I4" s="27"/>
      <c r="J4" s="37"/>
      <c r="K4" s="38"/>
      <c r="L4" s="38"/>
      <c r="M4" s="38"/>
      <c r="N4" s="38"/>
      <c r="O4" s="38"/>
      <c r="P4" s="38"/>
      <c r="Q4" s="38"/>
      <c r="R4" s="39"/>
    </row>
    <row r="5" spans="2:18" ht="13.5" customHeight="1" x14ac:dyDescent="0.25">
      <c r="B5" s="94" t="s">
        <v>9</v>
      </c>
      <c r="C5" s="95"/>
      <c r="D5" s="95"/>
      <c r="E5" s="95"/>
      <c r="F5" s="95"/>
      <c r="G5" s="95"/>
      <c r="H5" s="96"/>
      <c r="I5" s="27"/>
      <c r="J5" s="109">
        <v>1</v>
      </c>
      <c r="K5" s="38"/>
      <c r="L5" s="38"/>
      <c r="M5" s="38"/>
      <c r="N5" s="38"/>
      <c r="O5" s="38"/>
      <c r="P5" s="38"/>
      <c r="Q5" s="38"/>
      <c r="R5" s="39"/>
    </row>
    <row r="6" spans="2:18" ht="13.5" customHeight="1" x14ac:dyDescent="0.25">
      <c r="B6" s="97"/>
      <c r="C6" s="95"/>
      <c r="D6" s="95"/>
      <c r="E6" s="95"/>
      <c r="F6" s="95"/>
      <c r="G6" s="95"/>
      <c r="H6" s="96"/>
      <c r="I6" s="27"/>
      <c r="J6" s="110"/>
      <c r="K6" s="38"/>
      <c r="L6" s="38"/>
      <c r="M6" s="38"/>
      <c r="N6" s="38"/>
      <c r="O6" s="38"/>
      <c r="P6" s="38"/>
      <c r="Q6" s="38"/>
      <c r="R6" s="39"/>
    </row>
    <row r="7" spans="2:18" ht="13.5" customHeight="1" x14ac:dyDescent="0.25">
      <c r="B7" s="73" t="s">
        <v>10</v>
      </c>
      <c r="C7" s="74"/>
      <c r="D7" s="74"/>
      <c r="E7" s="74"/>
      <c r="F7" s="74"/>
      <c r="G7" s="74"/>
      <c r="H7" s="75"/>
      <c r="I7" s="27"/>
      <c r="J7" s="110"/>
      <c r="K7" s="38"/>
      <c r="L7" s="38"/>
      <c r="M7" s="38"/>
      <c r="N7" s="38"/>
      <c r="O7" s="38"/>
      <c r="P7" s="38"/>
      <c r="Q7" s="38"/>
      <c r="R7" s="39"/>
    </row>
    <row r="8" spans="2:18" ht="13.5" customHeight="1" x14ac:dyDescent="0.25">
      <c r="B8" s="78" t="s">
        <v>11</v>
      </c>
      <c r="C8" s="79"/>
      <c r="D8" s="79"/>
      <c r="E8" s="79"/>
      <c r="F8" s="79"/>
      <c r="G8" s="79"/>
      <c r="H8" s="80"/>
      <c r="I8" s="27"/>
      <c r="J8" s="110"/>
      <c r="K8" s="38"/>
      <c r="L8" s="38"/>
      <c r="M8" s="38"/>
      <c r="N8" s="38"/>
      <c r="O8" s="38"/>
      <c r="P8" s="38"/>
      <c r="Q8" s="38"/>
      <c r="R8" s="39"/>
    </row>
    <row r="9" spans="2:18" ht="21" customHeight="1" x14ac:dyDescent="0.25">
      <c r="B9" s="98" t="s">
        <v>12</v>
      </c>
      <c r="C9" s="111"/>
      <c r="D9" s="111"/>
      <c r="E9" s="111"/>
      <c r="F9" s="111"/>
      <c r="G9" s="111"/>
      <c r="H9" s="112"/>
      <c r="I9" s="27"/>
      <c r="J9" s="110"/>
      <c r="K9" s="38"/>
      <c r="L9" s="38"/>
      <c r="M9" s="38"/>
      <c r="N9" s="38"/>
      <c r="O9" s="38"/>
      <c r="P9" s="38"/>
      <c r="Q9" s="38"/>
      <c r="R9" s="39"/>
    </row>
    <row r="10" spans="2:18" ht="13.5" customHeight="1" x14ac:dyDescent="0.25">
      <c r="B10" s="73" t="s">
        <v>13</v>
      </c>
      <c r="C10" s="74"/>
      <c r="D10" s="74"/>
      <c r="E10" s="74"/>
      <c r="F10" s="74"/>
      <c r="G10" s="74"/>
      <c r="H10" s="75"/>
      <c r="I10" s="27"/>
      <c r="J10" s="110"/>
      <c r="K10" s="38"/>
      <c r="L10" s="38"/>
      <c r="M10" s="38"/>
      <c r="N10" s="38"/>
      <c r="O10" s="38"/>
      <c r="P10" s="38"/>
      <c r="Q10" s="38"/>
      <c r="R10" s="39"/>
    </row>
    <row r="11" spans="2:18" ht="13.5" customHeight="1" x14ac:dyDescent="0.25">
      <c r="B11" s="73" t="s">
        <v>14</v>
      </c>
      <c r="C11" s="74"/>
      <c r="D11" s="74"/>
      <c r="E11" s="74"/>
      <c r="F11" s="74"/>
      <c r="G11" s="74"/>
      <c r="H11" s="75"/>
      <c r="I11" s="27"/>
      <c r="J11" s="44"/>
      <c r="K11" s="38"/>
      <c r="L11" s="38"/>
      <c r="M11" s="38"/>
      <c r="N11" s="38"/>
      <c r="O11" s="38"/>
      <c r="P11" s="38"/>
      <c r="Q11" s="38"/>
      <c r="R11" s="39"/>
    </row>
    <row r="12" spans="2:18" ht="13.5" customHeight="1" x14ac:dyDescent="0.25">
      <c r="B12" s="73" t="s">
        <v>15</v>
      </c>
      <c r="C12" s="74"/>
      <c r="D12" s="74"/>
      <c r="E12" s="74"/>
      <c r="F12" s="74"/>
      <c r="G12" s="74"/>
      <c r="H12" s="75"/>
      <c r="I12" s="27"/>
      <c r="J12" s="109">
        <v>2</v>
      </c>
      <c r="K12" s="38"/>
      <c r="L12" s="38"/>
      <c r="M12" s="38"/>
      <c r="N12" s="38"/>
      <c r="O12" s="38"/>
      <c r="P12" s="38"/>
      <c r="Q12" s="38"/>
      <c r="R12" s="39"/>
    </row>
    <row r="13" spans="2:18" ht="13.5" customHeight="1" x14ac:dyDescent="0.25">
      <c r="B13" s="78"/>
      <c r="C13" s="79"/>
      <c r="D13" s="79"/>
      <c r="E13" s="79"/>
      <c r="F13" s="79"/>
      <c r="G13" s="79"/>
      <c r="H13" s="80"/>
      <c r="I13" s="27"/>
      <c r="J13" s="110"/>
      <c r="K13" s="38"/>
      <c r="L13" s="38"/>
      <c r="M13" s="38"/>
      <c r="N13" s="38"/>
      <c r="O13" s="38"/>
      <c r="P13" s="38"/>
      <c r="Q13" s="38"/>
      <c r="R13" s="39"/>
    </row>
    <row r="14" spans="2:18" ht="15.75" thickBot="1" x14ac:dyDescent="0.3">
      <c r="J14" s="110"/>
      <c r="K14" s="38"/>
      <c r="L14" s="38"/>
      <c r="M14" s="38"/>
      <c r="N14" s="38"/>
      <c r="O14" s="38"/>
      <c r="P14" s="38"/>
      <c r="Q14" s="38"/>
      <c r="R14" s="39"/>
    </row>
    <row r="15" spans="2:18" ht="16.5" thickTop="1" x14ac:dyDescent="0.25">
      <c r="B15" s="1" t="s">
        <v>16</v>
      </c>
      <c r="C15" s="76" t="s">
        <v>17</v>
      </c>
      <c r="D15" s="77"/>
      <c r="F15" s="82" t="s">
        <v>18</v>
      </c>
      <c r="G15" s="83"/>
      <c r="H15" s="29">
        <f>IF(C20="Pince adipeuse",(IF(C15="Féminin",495/(1.089733-(0.0009245*SUM(C22:C24))+(0.0000025*SUM(C22:C24)*SUM(C22:C24))-(0.0000979*C16))-450,IF(C15="Masculin",495/(1.10938-(0.0008267*SUM(C22:C24))+(0.0000016*SUM(C22:C24)*SUM(C22:C24))-(0.0002574*C16))-450))),D20)</f>
        <v>20.122972772756725</v>
      </c>
      <c r="J15" s="110"/>
      <c r="K15" s="38"/>
      <c r="L15" s="38"/>
      <c r="M15" s="38"/>
      <c r="N15" s="38"/>
      <c r="O15" s="38"/>
      <c r="P15" s="38"/>
      <c r="Q15" s="38"/>
      <c r="R15" s="39"/>
    </row>
    <row r="16" spans="2:18" ht="15.75" x14ac:dyDescent="0.25">
      <c r="B16" s="2" t="s">
        <v>19</v>
      </c>
      <c r="C16" s="86">
        <v>25</v>
      </c>
      <c r="D16" s="86"/>
      <c r="F16" s="84" t="s">
        <v>20</v>
      </c>
      <c r="G16" s="85"/>
      <c r="H16" s="30">
        <f>C17-H17</f>
        <v>59.907770420432456</v>
      </c>
      <c r="J16" s="110"/>
      <c r="K16" s="38"/>
      <c r="L16" s="38"/>
      <c r="M16" s="38"/>
      <c r="N16" s="38"/>
      <c r="O16" s="38"/>
      <c r="P16" s="38"/>
      <c r="Q16" s="38"/>
      <c r="R16" s="39"/>
    </row>
    <row r="17" spans="2:18" ht="15.75" x14ac:dyDescent="0.25">
      <c r="B17" s="2" t="s">
        <v>21</v>
      </c>
      <c r="C17" s="86">
        <v>75</v>
      </c>
      <c r="D17" s="86"/>
      <c r="F17" s="84" t="s">
        <v>22</v>
      </c>
      <c r="G17" s="85"/>
      <c r="H17" s="30">
        <f>C17*H15/100</f>
        <v>15.092229579567542</v>
      </c>
      <c r="J17" s="110"/>
      <c r="K17" s="38"/>
      <c r="L17" s="38"/>
      <c r="M17" s="38"/>
      <c r="N17" s="38"/>
      <c r="O17" s="38"/>
      <c r="P17" s="38"/>
      <c r="Q17" s="38"/>
      <c r="R17" s="39"/>
    </row>
    <row r="18" spans="2:18" ht="16.5" thickBot="1" x14ac:dyDescent="0.3">
      <c r="B18" s="3" t="s">
        <v>23</v>
      </c>
      <c r="C18" s="81">
        <v>180</v>
      </c>
      <c r="D18" s="81"/>
      <c r="F18" s="87" t="s">
        <v>24</v>
      </c>
      <c r="G18" s="88"/>
      <c r="H18" s="31">
        <f>(H16/((C18/100)*(C18/100)))+6.3*(1.8-(C18/100))</f>
        <v>18.490052598898906</v>
      </c>
      <c r="J18" s="44"/>
      <c r="K18" s="38"/>
      <c r="L18" s="38"/>
      <c r="M18" s="38"/>
      <c r="N18" s="38"/>
      <c r="O18" s="38"/>
      <c r="P18" s="38"/>
      <c r="Q18" s="38"/>
      <c r="R18" s="39"/>
    </row>
    <row r="19" spans="2:18" ht="15.75" thickBot="1" x14ac:dyDescent="0.3">
      <c r="J19" s="109">
        <v>3</v>
      </c>
      <c r="K19" s="38"/>
      <c r="L19" s="38"/>
      <c r="M19" s="38"/>
      <c r="N19" s="38"/>
      <c r="O19" s="38"/>
      <c r="P19" s="38"/>
      <c r="Q19" s="38"/>
      <c r="R19" s="39"/>
    </row>
    <row r="20" spans="2:18" ht="19.5" thickBot="1" x14ac:dyDescent="0.3">
      <c r="B20" s="28" t="s">
        <v>25</v>
      </c>
      <c r="C20" s="58" t="s">
        <v>12</v>
      </c>
      <c r="D20" s="45">
        <v>15</v>
      </c>
      <c r="F20" s="34"/>
      <c r="G20" s="35"/>
      <c r="H20" s="35"/>
      <c r="J20" s="110"/>
      <c r="K20" s="38"/>
      <c r="L20" s="38"/>
      <c r="M20" s="38"/>
      <c r="N20" s="38"/>
      <c r="O20" s="38"/>
      <c r="P20" s="38"/>
      <c r="Q20" s="38"/>
      <c r="R20" s="39"/>
    </row>
    <row r="21" spans="2:18" ht="15.75" thickBot="1" x14ac:dyDescent="0.3">
      <c r="F21" s="36"/>
      <c r="G21" s="4"/>
      <c r="H21" s="4"/>
      <c r="J21" s="110"/>
      <c r="K21" s="38"/>
      <c r="L21" s="38"/>
      <c r="M21" s="38"/>
      <c r="N21" s="38"/>
      <c r="O21" s="38"/>
      <c r="P21" s="38"/>
      <c r="Q21" s="38"/>
      <c r="R21" s="39"/>
    </row>
    <row r="22" spans="2:18" ht="15.75" x14ac:dyDescent="0.25">
      <c r="B22" s="1" t="str">
        <f>IF(C15="Masculin","Mesure 1 - pectoral (mm)",IF(C15="Féminin","Mesure 1 - triceps (mm)"))</f>
        <v>Mesure 1 - pectoral (mm)</v>
      </c>
      <c r="C22" s="77">
        <v>15</v>
      </c>
      <c r="D22" s="77"/>
      <c r="F22" s="36"/>
      <c r="G22" s="4"/>
      <c r="H22" s="4"/>
      <c r="J22" s="110"/>
      <c r="K22" s="38"/>
      <c r="L22" s="38"/>
      <c r="M22" s="38"/>
      <c r="N22" s="38"/>
      <c r="O22" s="38"/>
      <c r="P22" s="38"/>
      <c r="Q22" s="38"/>
      <c r="R22" s="39"/>
    </row>
    <row r="23" spans="2:18" ht="15.75" x14ac:dyDescent="0.25">
      <c r="B23" s="2" t="str">
        <f>IF(C15="Masculin","Mesure 1 - abdomen (mm)",IF(C15="Féminin","Mesure 1 - supra-iliaque (mm)"))</f>
        <v>Mesure 1 - abdomen (mm)</v>
      </c>
      <c r="C23" s="86">
        <v>40</v>
      </c>
      <c r="D23" s="86"/>
      <c r="F23" s="36"/>
      <c r="G23" s="4"/>
      <c r="H23" s="4"/>
      <c r="J23" s="110"/>
      <c r="K23" s="38"/>
      <c r="L23" s="38"/>
      <c r="M23" s="38"/>
      <c r="N23" s="38"/>
      <c r="O23" s="38"/>
      <c r="P23" s="38"/>
      <c r="Q23" s="38"/>
      <c r="R23" s="39"/>
    </row>
    <row r="24" spans="2:18" ht="16.5" thickBot="1" x14ac:dyDescent="0.3">
      <c r="B24" s="2" t="s">
        <v>26</v>
      </c>
      <c r="C24" s="81">
        <v>15</v>
      </c>
      <c r="D24" s="81"/>
      <c r="F24" s="36"/>
      <c r="G24" s="4"/>
      <c r="H24" s="4"/>
      <c r="J24" s="101" t="s">
        <v>27</v>
      </c>
      <c r="K24" s="102"/>
      <c r="L24" s="102"/>
      <c r="M24" s="102"/>
      <c r="N24" s="102"/>
      <c r="O24" s="102"/>
      <c r="P24" s="102"/>
      <c r="Q24" s="102"/>
      <c r="R24" s="103"/>
    </row>
    <row r="25" spans="2:18" ht="9" customHeight="1" x14ac:dyDescent="0.25">
      <c r="J25" s="104"/>
      <c r="K25" s="102"/>
      <c r="L25" s="102"/>
      <c r="M25" s="102"/>
      <c r="N25" s="102"/>
      <c r="O25" s="102"/>
      <c r="P25" s="102"/>
      <c r="Q25" s="102"/>
      <c r="R25" s="103"/>
    </row>
    <row r="26" spans="2:18" ht="14.25" customHeight="1" x14ac:dyDescent="0.25">
      <c r="J26" s="40"/>
      <c r="K26" s="41"/>
      <c r="L26" s="113" t="s">
        <v>28</v>
      </c>
      <c r="M26" s="114"/>
      <c r="N26" s="114"/>
      <c r="O26" s="114"/>
      <c r="P26" s="114"/>
      <c r="Q26" s="41"/>
      <c r="R26" s="42"/>
    </row>
    <row r="27" spans="2:18" ht="16.5" customHeight="1" thickTop="1" x14ac:dyDescent="0.3">
      <c r="B27" s="89" t="s">
        <v>29</v>
      </c>
      <c r="C27" s="90"/>
      <c r="F27" s="70" t="s">
        <v>30</v>
      </c>
      <c r="G27" s="71"/>
      <c r="H27" s="72"/>
    </row>
    <row r="28" spans="2:18" ht="15.75" x14ac:dyDescent="0.25">
      <c r="B28" s="68" t="s">
        <v>7</v>
      </c>
      <c r="C28" s="69"/>
      <c r="F28" s="7" t="s">
        <v>31</v>
      </c>
      <c r="G28" s="8" t="s">
        <v>7</v>
      </c>
      <c r="H28" s="9" t="s">
        <v>6</v>
      </c>
    </row>
    <row r="29" spans="2:18" ht="28.5" customHeight="1" x14ac:dyDescent="0.25">
      <c r="B29" s="5" t="s">
        <v>32</v>
      </c>
      <c r="C29" s="12" t="s">
        <v>33</v>
      </c>
      <c r="F29" s="10" t="s">
        <v>34</v>
      </c>
      <c r="G29" s="14" t="s">
        <v>35</v>
      </c>
      <c r="H29" s="15" t="s">
        <v>36</v>
      </c>
    </row>
    <row r="30" spans="2:18" ht="28.5" customHeight="1" x14ac:dyDescent="0.25">
      <c r="B30" s="5" t="s">
        <v>37</v>
      </c>
      <c r="C30" s="12" t="s">
        <v>38</v>
      </c>
      <c r="F30" s="10" t="s">
        <v>39</v>
      </c>
      <c r="G30" s="14" t="s">
        <v>40</v>
      </c>
      <c r="H30" s="15" t="s">
        <v>41</v>
      </c>
    </row>
    <row r="31" spans="2:18" ht="28.5" customHeight="1" x14ac:dyDescent="0.25">
      <c r="B31" s="5" t="s">
        <v>42</v>
      </c>
      <c r="C31" s="12" t="s">
        <v>43</v>
      </c>
      <c r="F31" s="10" t="s">
        <v>44</v>
      </c>
      <c r="G31" s="14" t="s">
        <v>45</v>
      </c>
      <c r="H31" s="15" t="s">
        <v>46</v>
      </c>
    </row>
    <row r="32" spans="2:18" ht="28.5" customHeight="1" thickBot="1" x14ac:dyDescent="0.3">
      <c r="B32" s="6" t="s">
        <v>47</v>
      </c>
      <c r="C32" s="13" t="s">
        <v>48</v>
      </c>
      <c r="F32" s="10" t="s">
        <v>49</v>
      </c>
      <c r="G32" s="14" t="s">
        <v>50</v>
      </c>
      <c r="H32" s="15" t="s">
        <v>51</v>
      </c>
    </row>
    <row r="33" spans="2:8" ht="16.5" customHeight="1" thickTop="1" thickBot="1" x14ac:dyDescent="0.3">
      <c r="B33" s="68" t="s">
        <v>6</v>
      </c>
      <c r="C33" s="69"/>
      <c r="F33" s="11" t="s">
        <v>52</v>
      </c>
      <c r="G33" s="16" t="s">
        <v>53</v>
      </c>
      <c r="H33" s="17" t="s">
        <v>54</v>
      </c>
    </row>
    <row r="34" spans="2:8" ht="30" customHeight="1" thickTop="1" x14ac:dyDescent="0.25">
      <c r="B34" s="5" t="s">
        <v>55</v>
      </c>
      <c r="C34" s="12" t="s">
        <v>33</v>
      </c>
    </row>
    <row r="35" spans="2:8" ht="30" customHeight="1" x14ac:dyDescent="0.25">
      <c r="B35" s="5" t="s">
        <v>56</v>
      </c>
      <c r="C35" s="12" t="s">
        <v>38</v>
      </c>
    </row>
    <row r="36" spans="2:8" ht="30" customHeight="1" x14ac:dyDescent="0.25">
      <c r="B36" s="5" t="s">
        <v>57</v>
      </c>
      <c r="C36" s="12" t="s">
        <v>58</v>
      </c>
    </row>
    <row r="37" spans="2:8" ht="30" customHeight="1" thickBot="1" x14ac:dyDescent="0.3">
      <c r="B37" s="6" t="s">
        <v>59</v>
      </c>
      <c r="C37" s="13" t="s">
        <v>60</v>
      </c>
    </row>
    <row r="38" spans="2:8" ht="15.75" thickTop="1" x14ac:dyDescent="0.25"/>
  </sheetData>
  <sheetProtection algorithmName="SHA-512" hashValue="++PXhAEqVp9V+mUcrd36zkXo6ROPhBFT/PxJTmgHVhd2+n2lxC7xDI4Nq7BcpVNaDb7BVx9aVGNCeC+2rVbG8w==" saltValue="otSDhDxQ9g6QWd0cHKyNIQ==" spinCount="100000" sheet="1" objects="1" scenarios="1"/>
  <mergeCells count="34">
    <mergeCell ref="B11:H11"/>
    <mergeCell ref="C16:D16"/>
    <mergeCell ref="B9:H9"/>
    <mergeCell ref="L26:P26"/>
    <mergeCell ref="B8:H8"/>
    <mergeCell ref="C18:D18"/>
    <mergeCell ref="F17:G17"/>
    <mergeCell ref="B10:H10"/>
    <mergeCell ref="J2:R2"/>
    <mergeCell ref="J24:R25"/>
    <mergeCell ref="K3:M3"/>
    <mergeCell ref="O3:Q3"/>
    <mergeCell ref="J5:J10"/>
    <mergeCell ref="J12:J17"/>
    <mergeCell ref="J19:J23"/>
    <mergeCell ref="B2:H2"/>
    <mergeCell ref="B3:H3"/>
    <mergeCell ref="B4:H4"/>
    <mergeCell ref="B5:H6"/>
    <mergeCell ref="B7:H7"/>
    <mergeCell ref="B33:C33"/>
    <mergeCell ref="F27:H27"/>
    <mergeCell ref="B12:H12"/>
    <mergeCell ref="C15:D15"/>
    <mergeCell ref="B13:H13"/>
    <mergeCell ref="C24:D24"/>
    <mergeCell ref="F15:G15"/>
    <mergeCell ref="F16:G16"/>
    <mergeCell ref="C22:D22"/>
    <mergeCell ref="C23:D23"/>
    <mergeCell ref="F18:G18"/>
    <mergeCell ref="C17:D17"/>
    <mergeCell ref="B27:C27"/>
    <mergeCell ref="B28:C28"/>
  </mergeCells>
  <conditionalFormatting sqref="F28:H33">
    <cfRule type="colorScale" priority="7">
      <colorScale>
        <cfvo type="min"/>
        <cfvo type="percentile" val="50"/>
        <cfvo type="max"/>
        <color rgb="FFF8696B"/>
        <color rgb="FFFFEB84"/>
        <color rgb="FF63BE7B"/>
      </colorScale>
    </cfRule>
  </conditionalFormatting>
  <conditionalFormatting sqref="D20">
    <cfRule type="expression" dxfId="5" priority="4">
      <formula>$C$20="Entrer le chiffre directement"</formula>
    </cfRule>
    <cfRule type="expression" dxfId="4" priority="5">
      <formula>$C$20="Pince adipeuse"</formula>
    </cfRule>
  </conditionalFormatting>
  <conditionalFormatting sqref="C22:D22">
    <cfRule type="expression" dxfId="3" priority="3">
      <formula>$C$20="Entrer le chiffre directement"</formula>
    </cfRule>
  </conditionalFormatting>
  <conditionalFormatting sqref="C23:D23">
    <cfRule type="expression" dxfId="2" priority="2">
      <formula>$C$20="Entrer le chiffre directement"</formula>
    </cfRule>
  </conditionalFormatting>
  <conditionalFormatting sqref="C24:D24">
    <cfRule type="expression" dxfId="1" priority="1">
      <formula>$C$20="Entrer le chiffre directement"</formula>
    </cfRule>
  </conditionalFormatting>
  <dataValidations count="6">
    <dataValidation type="list" allowBlank="1" showInputMessage="1" showErrorMessage="1" sqref="C15" xr:uid="{00000000-0002-0000-0100-000000000000}">
      <formula1>"Masculin,Féminin"</formula1>
    </dataValidation>
    <dataValidation type="whole" allowBlank="1" showInputMessage="1" showErrorMessage="1" sqref="C16" xr:uid="{00000000-0002-0000-0100-000001000000}">
      <formula1>15</formula1>
      <formula2>99</formula2>
    </dataValidation>
    <dataValidation type="whole" allowBlank="1" showInputMessage="1" showErrorMessage="1" sqref="C17" xr:uid="{00000000-0002-0000-0100-000002000000}">
      <formula1>20</formula1>
      <formula2>200</formula2>
    </dataValidation>
    <dataValidation type="whole" allowBlank="1" showInputMessage="1" showErrorMessage="1" sqref="C18" xr:uid="{00000000-0002-0000-0100-000003000000}">
      <formula1>120</formula1>
      <formula2>250</formula2>
    </dataValidation>
    <dataValidation type="whole" allowBlank="1" showInputMessage="1" showErrorMessage="1" sqref="C22:C24" xr:uid="{00000000-0002-0000-0100-000004000000}">
      <formula1>1</formula1>
      <formula2>50</formula2>
    </dataValidation>
    <dataValidation type="list" allowBlank="1" showInputMessage="1" showErrorMessage="1" sqref="C20" xr:uid="{00000000-0002-0000-0100-000005000000}">
      <formula1>"Pince adipeuse,Entrer le chiffre directement"</formula1>
    </dataValidation>
  </dataValidations>
  <hyperlinks>
    <hyperlink ref="J24:R25" r:id="rId1" display="Images tirées du site free-online-calculator" xr:uid="{00000000-0004-0000-0100-000000000000}"/>
    <hyperlink ref="L26:P26" r:id="rId2" display="Comment mesurer : vidéos explicatives" xr:uid="{00000000-0004-0000-0100-000001000000}"/>
  </hyperlinks>
  <pageMargins left="0.7" right="0.7" top="0.75" bottom="0.75" header="0.3" footer="0.3"/>
  <pageSetup paperSize="9" orientation="portrait" horizontalDpi="300" verticalDpi="3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1:L30"/>
  <sheetViews>
    <sheetView tabSelected="1" zoomScaleNormal="100" workbookViewId="0">
      <selection activeCell="N25" sqref="N25"/>
    </sheetView>
  </sheetViews>
  <sheetFormatPr baseColWidth="10" defaultColWidth="11.42578125" defaultRowHeight="15" x14ac:dyDescent="0.25"/>
  <cols>
    <col min="4" max="4" width="31.7109375" customWidth="1"/>
    <col min="5" max="5" width="4.5703125" customWidth="1"/>
    <col min="6" max="6" width="2" customWidth="1"/>
    <col min="7" max="7" width="9.140625" customWidth="1"/>
    <col min="8" max="8" width="5.140625" customWidth="1"/>
    <col min="9" max="9" width="9.140625" customWidth="1"/>
    <col min="10" max="10" width="5.7109375" customWidth="1"/>
    <col min="11" max="11" width="9.140625" customWidth="1"/>
    <col min="12" max="12" width="5.7109375" customWidth="1"/>
  </cols>
  <sheetData>
    <row r="1" spans="4:12" x14ac:dyDescent="0.25">
      <c r="D1" s="26"/>
      <c r="E1" s="26"/>
      <c r="F1" s="26"/>
      <c r="G1" s="26"/>
      <c r="H1" s="26"/>
      <c r="I1" s="26"/>
      <c r="J1" s="26"/>
      <c r="K1" s="26"/>
      <c r="L1" s="26"/>
    </row>
    <row r="2" spans="4:12" ht="18.75" x14ac:dyDescent="0.3">
      <c r="D2" s="91" t="s">
        <v>3</v>
      </c>
      <c r="E2" s="143"/>
      <c r="F2" s="143"/>
      <c r="G2" s="143"/>
      <c r="H2" s="143"/>
      <c r="I2" s="143"/>
      <c r="J2" s="143"/>
      <c r="K2" s="143"/>
      <c r="L2" s="144"/>
    </row>
    <row r="3" spans="4:12" x14ac:dyDescent="0.25">
      <c r="D3" s="73" t="s">
        <v>61</v>
      </c>
      <c r="E3" s="145"/>
      <c r="F3" s="145"/>
      <c r="G3" s="145"/>
      <c r="H3" s="145"/>
      <c r="I3" s="145"/>
      <c r="J3" s="145"/>
      <c r="K3" s="145"/>
      <c r="L3" s="146"/>
    </row>
    <row r="4" spans="4:12" x14ac:dyDescent="0.25">
      <c r="D4" s="73" t="s">
        <v>62</v>
      </c>
      <c r="E4" s="145"/>
      <c r="F4" s="145"/>
      <c r="G4" s="145"/>
      <c r="H4" s="145"/>
      <c r="I4" s="145"/>
      <c r="J4" s="145"/>
      <c r="K4" s="145"/>
      <c r="L4" s="146"/>
    </row>
    <row r="5" spans="4:12" x14ac:dyDescent="0.25">
      <c r="D5" s="73" t="s">
        <v>63</v>
      </c>
      <c r="E5" s="145"/>
      <c r="F5" s="145"/>
      <c r="G5" s="145"/>
      <c r="H5" s="145"/>
      <c r="I5" s="145"/>
      <c r="J5" s="145"/>
      <c r="K5" s="145"/>
      <c r="L5" s="146"/>
    </row>
    <row r="6" spans="4:12" x14ac:dyDescent="0.25">
      <c r="D6" s="78" t="s">
        <v>81</v>
      </c>
      <c r="E6" s="115"/>
      <c r="F6" s="115"/>
      <c r="G6" s="115"/>
      <c r="H6" s="115"/>
      <c r="I6" s="115"/>
      <c r="J6" s="115"/>
      <c r="K6" s="115"/>
      <c r="L6" s="116"/>
    </row>
    <row r="8" spans="4:12" ht="12.75" customHeight="1" x14ac:dyDescent="0.25"/>
    <row r="9" spans="4:12" ht="16.5" customHeight="1" thickBot="1" x14ac:dyDescent="0.3"/>
    <row r="10" spans="4:12" ht="16.5" customHeight="1" x14ac:dyDescent="0.25">
      <c r="D10" s="147" t="s">
        <v>21</v>
      </c>
      <c r="E10" s="148"/>
      <c r="F10" s="46"/>
      <c r="G10" s="149">
        <f>'Composition Corporelle'!C17</f>
        <v>75</v>
      </c>
      <c r="H10" s="149"/>
      <c r="I10" s="83"/>
      <c r="J10" s="83"/>
      <c r="K10" s="83"/>
      <c r="L10" s="150"/>
    </row>
    <row r="11" spans="4:12" ht="16.5" customHeight="1" x14ac:dyDescent="0.25">
      <c r="D11" s="122" t="s">
        <v>18</v>
      </c>
      <c r="E11" s="123"/>
      <c r="F11" s="47"/>
      <c r="G11" s="126">
        <f>'Composition Corporelle'!H15</f>
        <v>20.122972772756725</v>
      </c>
      <c r="H11" s="127"/>
      <c r="I11" s="85"/>
      <c r="J11" s="85"/>
      <c r="K11" s="85"/>
      <c r="L11" s="128"/>
    </row>
    <row r="12" spans="4:12" ht="16.5" customHeight="1" x14ac:dyDescent="0.25">
      <c r="D12" s="122" t="s">
        <v>64</v>
      </c>
      <c r="E12" s="123"/>
      <c r="F12" s="47"/>
      <c r="G12" s="126">
        <f>'Composition Corporelle'!H16</f>
        <v>59.907770420432456</v>
      </c>
      <c r="H12" s="127"/>
      <c r="I12" s="85"/>
      <c r="J12" s="85"/>
      <c r="K12" s="85"/>
      <c r="L12" s="128"/>
    </row>
    <row r="13" spans="4:12" ht="16.5" customHeight="1" x14ac:dyDescent="0.25">
      <c r="D13" s="122" t="s">
        <v>65</v>
      </c>
      <c r="E13" s="123"/>
      <c r="F13" s="47"/>
      <c r="G13" s="151">
        <f>370+(21.6*G12)</f>
        <v>1664.0078410813412</v>
      </c>
      <c r="H13" s="152"/>
      <c r="I13" s="153"/>
      <c r="J13" s="153"/>
      <c r="K13" s="153"/>
      <c r="L13" s="154"/>
    </row>
    <row r="14" spans="4:12" ht="16.5" customHeight="1" x14ac:dyDescent="0.25">
      <c r="D14" s="122" t="s">
        <v>66</v>
      </c>
      <c r="E14" s="123"/>
      <c r="F14" s="47"/>
      <c r="G14" s="155" t="s">
        <v>67</v>
      </c>
      <c r="H14" s="156"/>
      <c r="I14" s="140"/>
      <c r="J14" s="140"/>
      <c r="K14" s="140"/>
      <c r="L14" s="157"/>
    </row>
    <row r="15" spans="4:12" ht="15.75" thickBot="1" x14ac:dyDescent="0.3">
      <c r="D15" s="124" t="s">
        <v>68</v>
      </c>
      <c r="E15" s="125"/>
      <c r="F15" s="48"/>
      <c r="G15" s="158">
        <f>G13*(IF(G14="&lt;1h d'exercice par semaine",1.1,IF(G14="1h à 3h d'exercice par semaine",1.2,IF(G14="4h à 6h d'exercice par semaine",1.35,IF(G14="&gt;6h d'exercice par semaine",1.45)))))</f>
        <v>1996.8094092976094</v>
      </c>
      <c r="H15" s="158"/>
      <c r="I15" s="159"/>
      <c r="J15" s="159"/>
      <c r="K15" s="159"/>
      <c r="L15" s="160"/>
    </row>
    <row r="17" spans="4:12" ht="15.75" thickBot="1" x14ac:dyDescent="0.3"/>
    <row r="18" spans="4:12" ht="19.5" thickTop="1" x14ac:dyDescent="0.3">
      <c r="D18" s="141" t="s">
        <v>69</v>
      </c>
      <c r="E18" s="142"/>
      <c r="F18" s="142"/>
      <c r="G18" s="161" t="s">
        <v>70</v>
      </c>
      <c r="H18" s="161"/>
      <c r="I18" s="161"/>
      <c r="J18" s="161"/>
      <c r="K18" s="161"/>
      <c r="L18" s="162"/>
    </row>
    <row r="19" spans="4:12" x14ac:dyDescent="0.25">
      <c r="D19" s="139" t="s">
        <v>80</v>
      </c>
      <c r="E19" s="140"/>
      <c r="F19" s="140"/>
      <c r="G19" s="120" t="s">
        <v>71</v>
      </c>
      <c r="H19" s="120"/>
      <c r="I19" s="120" t="s">
        <v>72</v>
      </c>
      <c r="J19" s="120"/>
      <c r="K19" s="120" t="s">
        <v>73</v>
      </c>
      <c r="L19" s="121"/>
    </row>
    <row r="20" spans="4:12" ht="18.75" x14ac:dyDescent="0.3">
      <c r="D20" s="117" t="s">
        <v>74</v>
      </c>
      <c r="E20" s="118"/>
      <c r="F20" s="61"/>
      <c r="G20" s="21">
        <f>G21/4</f>
        <v>166.40078410813413</v>
      </c>
      <c r="H20" s="19" t="s">
        <v>75</v>
      </c>
      <c r="I20" s="21">
        <f>I21/4</f>
        <v>166.40078410813413</v>
      </c>
      <c r="J20" s="19" t="s">
        <v>75</v>
      </c>
      <c r="K20" s="21">
        <f>K21/9</f>
        <v>36.977952024029804</v>
      </c>
      <c r="L20" s="22" t="s">
        <v>75</v>
      </c>
    </row>
    <row r="21" spans="4:12" x14ac:dyDescent="0.25">
      <c r="D21" s="18">
        <f>G15*IF(D19="Maintien",1,IF(AND(D19="Sèche",G14="4h à 6h d'exercice par semaine"),0.8,IF(AND(D19="Sèche",G14="&gt;6h d'exercice par semaine"),0.8,IF(AND(D19="Sèche",G14="1h à 3h d'exercice par semaine"),1/1.2,IF(AND(D19="Sèche",G14="&lt;1h d'exercice par semaine"),1/1.1,IF(D19="Prise de masse",1.1))))))</f>
        <v>1664.0078410813412</v>
      </c>
      <c r="E21" s="119" t="s">
        <v>76</v>
      </c>
      <c r="F21" s="119"/>
      <c r="G21" s="21">
        <f>D21*IF(D19="Maintien",0.25,IF(D19="Sèche",0.4,IF(D19="Prise de masse",0.25)))</f>
        <v>665.60313643253653</v>
      </c>
      <c r="H21" s="19" t="s">
        <v>76</v>
      </c>
      <c r="I21" s="21">
        <f>D21*IF(D19="Maintien",0.5,IF(D19="Sèche",0.4,IF(D19="Prise de masse",0.57)))</f>
        <v>665.60313643253653</v>
      </c>
      <c r="J21" s="19" t="s">
        <v>76</v>
      </c>
      <c r="K21" s="21">
        <f>D21*IF(D19="Maintien",0.25,IF(D19="Sèche",0.2,IF(D19="Prise de masse",0.18)))</f>
        <v>332.80156821626827</v>
      </c>
      <c r="L21" s="22" t="s">
        <v>76</v>
      </c>
    </row>
    <row r="22" spans="4:12" ht="15.75" thickBot="1" x14ac:dyDescent="0.3">
      <c r="D22" s="20" t="s">
        <v>77</v>
      </c>
      <c r="E22" s="138" t="str">
        <f>IF(D19="Maintien","+0%",IF(AND(D19="Sèche",G14="&lt;1h d'exercice par semaine"),"-9%",IF(AND(D19="Sèche",G14="1h à 3h d'exercice par semaine"),"-17%",IF(AND(D19="Sèche",G14="4h à 6h d'exercice par semaine"),"-20%",IF(AND(D19="Sèche",G14="&gt;6h d'exercice par semaine"),"-20%",IF(D19="Prise de masse","+10%"))))))</f>
        <v>-17%</v>
      </c>
      <c r="F22" s="138"/>
      <c r="G22" s="23">
        <f>IF(D19="Maintien",25,IF(D19="Sèche",40,IF(D19="Prise de masse",25)))</f>
        <v>40</v>
      </c>
      <c r="H22" s="24" t="s">
        <v>78</v>
      </c>
      <c r="I22" s="23">
        <f>IF(D19="Maintien",50,IF(D19="Sèche",40,IF(D19="Prise de masse",57)))</f>
        <v>40</v>
      </c>
      <c r="J22" s="24" t="s">
        <v>78</v>
      </c>
      <c r="K22" s="23">
        <f>IF(D19="Maintien",25,IF(D19="Sèche",20,IF(D19="Prise de masse",18)))</f>
        <v>20</v>
      </c>
      <c r="L22" s="25" t="s">
        <v>78</v>
      </c>
    </row>
    <row r="23" spans="4:12" ht="15.75" thickTop="1" x14ac:dyDescent="0.25"/>
    <row r="24" spans="4:12" ht="15.75" thickBot="1" x14ac:dyDescent="0.3"/>
    <row r="25" spans="4:12" ht="19.5" thickTop="1" x14ac:dyDescent="0.3">
      <c r="D25" s="134" t="s">
        <v>79</v>
      </c>
      <c r="E25" s="135"/>
      <c r="F25" s="135"/>
      <c r="G25" s="129" t="s">
        <v>70</v>
      </c>
      <c r="H25" s="129"/>
      <c r="I25" s="129"/>
      <c r="J25" s="129"/>
      <c r="K25" s="129"/>
      <c r="L25" s="130"/>
    </row>
    <row r="26" spans="4:12" x14ac:dyDescent="0.25">
      <c r="D26" s="131">
        <v>-10</v>
      </c>
      <c r="E26" s="85"/>
      <c r="F26" s="59" t="s">
        <v>78</v>
      </c>
      <c r="G26" s="132" t="s">
        <v>71</v>
      </c>
      <c r="H26" s="132"/>
      <c r="I26" s="132" t="s">
        <v>72</v>
      </c>
      <c r="J26" s="132"/>
      <c r="K26" s="132" t="s">
        <v>73</v>
      </c>
      <c r="L26" s="133"/>
    </row>
    <row r="27" spans="4:12" ht="18.75" x14ac:dyDescent="0.3">
      <c r="D27" s="136" t="s">
        <v>74</v>
      </c>
      <c r="E27" s="137"/>
      <c r="F27" s="60"/>
      <c r="G27" s="21">
        <f>G28/4</f>
        <v>179.71284683678485</v>
      </c>
      <c r="H27" s="19" t="s">
        <v>75</v>
      </c>
      <c r="I27" s="21">
        <f>I28/4</f>
        <v>179.71284683678485</v>
      </c>
      <c r="J27" s="19" t="s">
        <v>75</v>
      </c>
      <c r="K27" s="21">
        <f>K28/9</f>
        <v>39.93618818595219</v>
      </c>
      <c r="L27" s="49" t="s">
        <v>75</v>
      </c>
    </row>
    <row r="28" spans="4:12" x14ac:dyDescent="0.25">
      <c r="D28" s="50">
        <f>G15*IF(D26=0,1,IF(D26&lt;0,1+(D26/100),IF(D26&gt;0,1+(D26/100))))</f>
        <v>1797.1284683678484</v>
      </c>
      <c r="E28" s="119" t="s">
        <v>76</v>
      </c>
      <c r="F28" s="85"/>
      <c r="G28" s="21">
        <f>D28*IF(D26=0,0.25,IF(D26&lt;0,0.4,IF(D26&gt;0,0.25)))</f>
        <v>718.85138734713939</v>
      </c>
      <c r="H28" s="19" t="s">
        <v>76</v>
      </c>
      <c r="I28" s="21">
        <f>D28*IF(D26=0,0.5,IF(D26&lt;0,0.4,IF(D26&gt;0,0.57)))</f>
        <v>718.85138734713939</v>
      </c>
      <c r="J28" s="19" t="s">
        <v>76</v>
      </c>
      <c r="K28" s="21">
        <f>D28*IF(D26=0,0.25,IF(D26&lt;0,0.2,IF(D26&gt;0,0.18)))</f>
        <v>359.4256936735697</v>
      </c>
      <c r="L28" s="49" t="s">
        <v>76</v>
      </c>
    </row>
    <row r="29" spans="4:12" ht="15.75" thickBot="1" x14ac:dyDescent="0.3">
      <c r="D29" s="51" t="s">
        <v>77</v>
      </c>
      <c r="E29" s="52">
        <f>D26</f>
        <v>-10</v>
      </c>
      <c r="F29" s="53" t="s">
        <v>78</v>
      </c>
      <c r="G29" s="54">
        <f>IF(D26&gt;0,25,IF(D26&lt;0,40,IF(D26=0,25)))</f>
        <v>40</v>
      </c>
      <c r="H29" s="55" t="s">
        <v>78</v>
      </c>
      <c r="I29" s="54">
        <f>IF(D26=0,50,IF(D26&lt;0,40,IF(D26&gt;0,57)))</f>
        <v>40</v>
      </c>
      <c r="J29" s="55" t="s">
        <v>78</v>
      </c>
      <c r="K29" s="54">
        <f>IF(D26=0,25,IF(D26&lt;0,20,IF(D26&gt;0,18)))</f>
        <v>20</v>
      </c>
      <c r="L29" s="56" t="s">
        <v>78</v>
      </c>
    </row>
    <row r="30" spans="4:12" ht="15.75" thickTop="1" x14ac:dyDescent="0.25"/>
  </sheetData>
  <sheetProtection algorithmName="SHA-512" hashValue="zupWzgX9kudBQcTE7IRuQ34mV6g8vtiqj069XZz7g+AJC2W6IA2XUgE+KUW6sRMrCrCV3a5bTMLPI+05NlELTA==" saltValue="Ya0wR+iPEHLZ4To1S3E5bA==" spinCount="100000" sheet="1" objects="1" scenarios="1"/>
  <mergeCells count="34">
    <mergeCell ref="E22:F22"/>
    <mergeCell ref="D19:F19"/>
    <mergeCell ref="D18:F18"/>
    <mergeCell ref="D2:L2"/>
    <mergeCell ref="D3:L3"/>
    <mergeCell ref="D5:L5"/>
    <mergeCell ref="D10:E10"/>
    <mergeCell ref="D11:E11"/>
    <mergeCell ref="G10:L10"/>
    <mergeCell ref="G11:L11"/>
    <mergeCell ref="D4:L4"/>
    <mergeCell ref="G13:L13"/>
    <mergeCell ref="G14:L14"/>
    <mergeCell ref="G15:L15"/>
    <mergeCell ref="G18:L18"/>
    <mergeCell ref="G19:H19"/>
    <mergeCell ref="E28:F28"/>
    <mergeCell ref="G25:L25"/>
    <mergeCell ref="D26:E26"/>
    <mergeCell ref="G26:H26"/>
    <mergeCell ref="I26:J26"/>
    <mergeCell ref="K26:L26"/>
    <mergeCell ref="D25:F25"/>
    <mergeCell ref="D27:E27"/>
    <mergeCell ref="D6:L6"/>
    <mergeCell ref="D20:E20"/>
    <mergeCell ref="E21:F21"/>
    <mergeCell ref="I19:J19"/>
    <mergeCell ref="K19:L19"/>
    <mergeCell ref="D12:E12"/>
    <mergeCell ref="D13:E13"/>
    <mergeCell ref="D14:E14"/>
    <mergeCell ref="D15:E15"/>
    <mergeCell ref="G12:L12"/>
  </mergeCells>
  <conditionalFormatting sqref="D28">
    <cfRule type="expression" dxfId="0" priority="1">
      <formula>$D$28&lt;$G$13</formula>
    </cfRule>
  </conditionalFormatting>
  <dataValidations count="3">
    <dataValidation type="list" allowBlank="1" showInputMessage="1" showErrorMessage="1" sqref="G14:H14" xr:uid="{00000000-0002-0000-0200-000000000000}">
      <formula1>"&lt;1h d'exercice par semaine,1h à 3h d'exercice par semaine,4h à 6h d'exercice par semaine,&gt;6h d'exercice par semaine"</formula1>
    </dataValidation>
    <dataValidation type="whole" allowBlank="1" showInputMessage="1" showErrorMessage="1" sqref="D26" xr:uid="{00000000-0002-0000-0200-000001000000}">
      <formula1>-100</formula1>
      <formula2>100</formula2>
    </dataValidation>
    <dataValidation type="list" allowBlank="1" showInputMessage="1" showErrorMessage="1" sqref="D19:F19" xr:uid="{00000000-0002-0000-0200-000002000000}">
      <formula1>"Maintien,Sèche,Prise de masse"</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Accueil</vt:lpstr>
      <vt:lpstr>Composition Corporelle</vt:lpstr>
      <vt:lpstr>Calories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2018-03-13T10:31:30Z</dcterms:modified>
  <cp:category/>
  <cp:contentStatus/>
</cp:coreProperties>
</file>