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bd3a336aa9f89e7e/Blog/Fichiers/MatriceEvaluation/"/>
    </mc:Choice>
  </mc:AlternateContent>
  <xr:revisionPtr revIDLastSave="6" documentId="8_{F27D2282-D78D-40D9-AC03-F1C60A83E443}" xr6:coauthVersionLast="47" xr6:coauthVersionMax="47" xr10:uidLastSave="{2C435E28-FBD8-4176-99D2-5187C810C9A5}"/>
  <bookViews>
    <workbookView xWindow="28680" yWindow="-120" windowWidth="29040" windowHeight="15720" activeTab="4" xr2:uid="{00000000-000D-0000-FFFF-FFFF00000000}"/>
  </bookViews>
  <sheets>
    <sheet name="Accueil" sheetId="1" r:id="rId1"/>
    <sheet name="Options" sheetId="4" r:id="rId2"/>
    <sheet name="Critères" sheetId="5" r:id="rId3"/>
    <sheet name="MatriceSolo" sheetId="2" r:id="rId4"/>
    <sheet name="MatriceGroup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3" i="3" l="1"/>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O11" i="3"/>
  <c r="N6" i="2"/>
  <c r="N11" i="3"/>
  <c r="M6" i="2"/>
  <c r="M11" i="3"/>
  <c r="L6" i="2"/>
  <c r="L11" i="3"/>
  <c r="K6" i="2"/>
  <c r="K11" i="3"/>
  <c r="J6" i="2"/>
  <c r="J11" i="3"/>
  <c r="I6" i="2"/>
  <c r="I11" i="3"/>
  <c r="H6" i="2"/>
  <c r="H11" i="3"/>
  <c r="G6" i="2"/>
  <c r="G11" i="3"/>
  <c r="F6" i="2"/>
  <c r="F11" i="3"/>
  <c r="E6" i="2"/>
  <c r="E11" i="3"/>
  <c r="D6" i="2"/>
  <c r="D11" i="3"/>
  <c r="C6" i="2"/>
  <c r="Q66" i="3"/>
  <c r="Q69" i="3"/>
  <c r="Q68" i="3"/>
  <c r="Q67" i="3"/>
  <c r="Q65" i="3"/>
  <c r="D65" i="3"/>
  <c r="M67" i="3"/>
  <c r="N68" i="3"/>
  <c r="E66" i="3"/>
  <c r="F66" i="3"/>
  <c r="G66" i="3"/>
  <c r="H66" i="3"/>
  <c r="I66" i="3"/>
  <c r="J66" i="3"/>
  <c r="K66" i="3"/>
  <c r="L66" i="3"/>
  <c r="M66" i="3"/>
  <c r="N66" i="3"/>
  <c r="O66" i="3"/>
  <c r="E67" i="3"/>
  <c r="F67" i="3"/>
  <c r="G67" i="3"/>
  <c r="H67" i="3"/>
  <c r="I67" i="3"/>
  <c r="J67" i="3"/>
  <c r="K67" i="3"/>
  <c r="L67" i="3"/>
  <c r="N67" i="3"/>
  <c r="O67" i="3"/>
  <c r="E68" i="3"/>
  <c r="F68" i="3"/>
  <c r="G68" i="3"/>
  <c r="H68" i="3"/>
  <c r="I68" i="3"/>
  <c r="J68" i="3"/>
  <c r="K68" i="3"/>
  <c r="L68" i="3"/>
  <c r="M68" i="3"/>
  <c r="O68" i="3"/>
  <c r="E69" i="3"/>
  <c r="F69" i="3"/>
  <c r="G69" i="3"/>
  <c r="H69" i="3"/>
  <c r="I69" i="3"/>
  <c r="J69" i="3"/>
  <c r="K69" i="3"/>
  <c r="L69" i="3"/>
  <c r="M69" i="3"/>
  <c r="N69" i="3"/>
  <c r="O69" i="3"/>
  <c r="O65" i="3"/>
  <c r="E65" i="3"/>
  <c r="F65" i="3"/>
  <c r="G65" i="3"/>
  <c r="H65" i="3"/>
  <c r="I65" i="3"/>
  <c r="J65" i="3"/>
  <c r="K65" i="3"/>
  <c r="L65" i="3"/>
  <c r="M65" i="3"/>
  <c r="N65" i="3"/>
  <c r="D69" i="3"/>
  <c r="D67" i="3"/>
  <c r="D68" i="3"/>
  <c r="D66" i="3"/>
  <c r="D70" i="3"/>
  <c r="E70" i="3"/>
  <c r="L70" i="3"/>
  <c r="Q16" i="3"/>
  <c r="Q15"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14" i="3"/>
  <c r="B59" i="3"/>
  <c r="O70" i="3"/>
  <c r="N70" i="3"/>
  <c r="M70" i="3"/>
  <c r="K70" i="3"/>
  <c r="J70" i="3"/>
  <c r="I70" i="3"/>
  <c r="H70" i="3"/>
  <c r="G70" i="3"/>
  <c r="F70" i="3"/>
  <c r="B54" i="3"/>
  <c r="B49" i="3"/>
  <c r="B44" i="3"/>
  <c r="B39" i="3"/>
  <c r="B34" i="3"/>
  <c r="B29" i="3"/>
  <c r="B24" i="3"/>
  <c r="B19" i="3"/>
  <c r="B14" i="3"/>
  <c r="D19" i="2"/>
  <c r="E19" i="2"/>
  <c r="F19" i="2"/>
  <c r="G19" i="2"/>
  <c r="H19" i="2"/>
  <c r="I19" i="2"/>
  <c r="J19" i="2"/>
  <c r="K19" i="2"/>
  <c r="L19" i="2"/>
  <c r="M19" i="2"/>
  <c r="N19" i="2"/>
  <c r="C19" i="2"/>
  <c r="P8" i="2"/>
  <c r="P9" i="2"/>
  <c r="P10" i="2"/>
  <c r="P11" i="2"/>
  <c r="P12" i="2"/>
  <c r="P13" i="2"/>
  <c r="P14" i="2"/>
  <c r="P15" i="2"/>
  <c r="P16" i="2"/>
  <c r="P17" i="2"/>
  <c r="R29" i="3" l="1"/>
  <c r="R54" i="3"/>
  <c r="R44" i="3"/>
  <c r="R19" i="3"/>
  <c r="R24" i="3"/>
  <c r="R49" i="3"/>
  <c r="R59" i="3"/>
  <c r="R39" i="3"/>
  <c r="R34" i="3"/>
  <c r="R14" i="3"/>
  <c r="B17" i="2"/>
  <c r="B16" i="2"/>
  <c r="B15" i="2"/>
  <c r="B14" i="2"/>
  <c r="B13" i="2"/>
  <c r="B12" i="2"/>
  <c r="B11" i="2"/>
  <c r="B10" i="2"/>
  <c r="B9" i="2"/>
  <c r="B8" i="2"/>
</calcChain>
</file>

<file path=xl/sharedStrings.xml><?xml version="1.0" encoding="utf-8"?>
<sst xmlns="http://schemas.openxmlformats.org/spreadsheetml/2006/main" count="69" uniqueCount="59">
  <si>
    <t>Option 1</t>
  </si>
  <si>
    <t>Option 2</t>
  </si>
  <si>
    <t>Option 3</t>
  </si>
  <si>
    <t>Option 4</t>
  </si>
  <si>
    <t>Option 5</t>
  </si>
  <si>
    <t>Option 6</t>
  </si>
  <si>
    <t>Option 7</t>
  </si>
  <si>
    <t>Option 8</t>
  </si>
  <si>
    <t>Option 9</t>
  </si>
  <si>
    <t>Option 10</t>
  </si>
  <si>
    <t>Critère 1</t>
  </si>
  <si>
    <t>Critère 2</t>
  </si>
  <si>
    <t>Critère 3</t>
  </si>
  <si>
    <t>Critère 4</t>
  </si>
  <si>
    <t>Critère 5</t>
  </si>
  <si>
    <t>Critère 6</t>
  </si>
  <si>
    <t>Critère 7</t>
  </si>
  <si>
    <t>Critère 8</t>
  </si>
  <si>
    <t>Critère 9</t>
  </si>
  <si>
    <t>Critère 10</t>
  </si>
  <si>
    <t>Critère 11</t>
  </si>
  <si>
    <t>Critère 12</t>
  </si>
  <si>
    <t>Détails</t>
  </si>
  <si>
    <t>Décision</t>
  </si>
  <si>
    <t>Accepter</t>
  </si>
  <si>
    <t>Affiner</t>
  </si>
  <si>
    <t>Rejeter</t>
  </si>
  <si>
    <t>Moyenne pour l'option</t>
  </si>
  <si>
    <t>Niveau atteint en moyenne par le critère</t>
  </si>
  <si>
    <t>Bienvenue dans le tableur permettant de créer</t>
  </si>
  <si>
    <t>votre matrice d'évaluation</t>
  </si>
  <si>
    <t>Commencez par détailler les options (ou solutions) que vous souhaitez évaluer</t>
  </si>
  <si>
    <t>Définissez ensuite vos propres critères d'évaluation</t>
  </si>
  <si>
    <t>Intitulé de l'option</t>
  </si>
  <si>
    <t>Intitulé du critère</t>
  </si>
  <si>
    <t xml:space="preserve">Les intitulés de chaque option et critère seront automatiquement reportés dans l'onglet "MatriceSolo" et "MatriceGroupe" </t>
  </si>
  <si>
    <t>Si vous êtes seul à évaluer vos options, cliquez</t>
  </si>
  <si>
    <t>ici</t>
  </si>
  <si>
    <t>Pour plus d'informations</t>
  </si>
  <si>
    <t>Rendez-vous sur l'article consacré à cet outil</t>
  </si>
  <si>
    <t>https://se-realiser.com/evaluer-vos-idees/</t>
  </si>
  <si>
    <t>©</t>
  </si>
  <si>
    <t xml:space="preserve"> Se-realiser</t>
  </si>
  <si>
    <t>Évaluez chaque option sur une échelle de 0 à 10 selon chaque critère retenu. Évaluez d'abord toutes les options pour le premier critère, puis toutes les options pour le second critère et ainsi de suite jusqu'à épuisement des critères. Les moyennes pour chaque option et critère sont calculées automatiquement.</t>
  </si>
  <si>
    <t>En fonction de vos évaluations, décidez ensuite pour chaque option si vous l'acceptez, si vous la rejetez ou encore si vous pensez qu'elle mérite d'être affinée ou modifiée.</t>
  </si>
  <si>
    <t>Personne 1</t>
  </si>
  <si>
    <t>Personne 2</t>
  </si>
  <si>
    <t>Personne 3</t>
  </si>
  <si>
    <t>Personne 4</t>
  </si>
  <si>
    <t>Personne 5</t>
  </si>
  <si>
    <t>Par personne</t>
  </si>
  <si>
    <t>Globale</t>
  </si>
  <si>
    <t>Niveau moyen atteint par le critère</t>
  </si>
  <si>
    <t>Veuillez indiquer le nom des personnes participant à l'évaluation</t>
  </si>
  <si>
    <t>En haut de chaque onglet, vous trouverez les consignes pour vous en servir</t>
  </si>
  <si>
    <t>Indiquez le nom des participants à droite (jusqu'à 5). Chacun évalue ensuite chaque option sur une échelle de 0 à 10 selon chaque critère retenu dans la ligne prévue. On commence par évaluer les options pour le premier critère, puis toutes les options pour le second critère et ainsi de suite jusqu'à épuisement des critères. Les moyennes pour chaque option et critère sont calculées automatiquement (par personne et au global).</t>
  </si>
  <si>
    <t>Si vous êtes jusqu'à 5 à évaluer des options, cliquez</t>
  </si>
  <si>
    <t>Inscrivez dans le tableau suivant les différentes solutions ou options que vous cherchez à évaluer. L'intitulé, court, permet de résumer l'option. Les détails explicitent l'option, mais ne seront pas reportés dans les onglets suivants. Vous pouvez évaluer jusqu'à 10 options à la fois.</t>
  </si>
  <si>
    <t>Inscrivez dans le tableau suivant les différents critères qui vont vous permettre d'évaluer vos options. L'intitulé du critère sera reporté dans les prochains onglets. Les détails permettent d'apporter un complément d'information. Vous pouvez utiliser jusqu'à 12 critères en simultané pour évaluer vos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</si>
</sst>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8"/>
      <name val="Calibri"/>
      <family val="2"/>
      <scheme val="minor"/>
    </font>
    <font>
      <sz val="11"/>
      <color theme="1"/>
      <name val="Titillium Web"/>
    </font>
    <font>
      <sz val="14"/>
      <color theme="1"/>
      <name val="Titillium Web"/>
    </font>
    <font>
      <b/>
      <sz val="14"/>
      <color theme="0"/>
      <name val="Titillium Web"/>
    </font>
    <font>
      <i/>
      <sz val="11"/>
      <color theme="1"/>
      <name val="Titillium Web"/>
    </font>
    <font>
      <i/>
      <sz val="12"/>
      <color theme="1"/>
      <name val="Titillium Web"/>
    </font>
    <font>
      <b/>
      <sz val="14"/>
      <color rgb="FF00ADEF"/>
      <name val="Titillium Web"/>
    </font>
    <font>
      <b/>
      <sz val="18"/>
      <color rgb="FF00ADEF"/>
      <name val="Titillium Web"/>
    </font>
    <font>
      <b/>
      <sz val="16"/>
      <color theme="0"/>
      <name val="Titillium Web"/>
    </font>
    <font>
      <b/>
      <sz val="16"/>
      <color rgb="FF00ADEF"/>
      <name val="Titillium Web"/>
    </font>
    <font>
      <b/>
      <sz val="18"/>
      <color theme="0"/>
      <name val="Titillium Web"/>
    </font>
    <font>
      <u/>
      <sz val="11"/>
      <color theme="10"/>
      <name val="Calibri"/>
      <family val="2"/>
      <scheme val="minor"/>
    </font>
    <font>
      <u/>
      <sz val="12"/>
      <color theme="0"/>
      <name val="Titillium Web"/>
    </font>
    <font>
      <sz val="12"/>
      <color theme="0"/>
      <name val="Titillium Web"/>
    </font>
    <font>
      <b/>
      <sz val="18"/>
      <color theme="1"/>
      <name val="Titillium Web"/>
    </font>
    <font>
      <i/>
      <sz val="12"/>
      <color theme="0"/>
      <name val="Titillium Web"/>
    </font>
    <font>
      <u/>
      <sz val="11"/>
      <color theme="10"/>
      <name val="Titillium Web"/>
    </font>
    <font>
      <i/>
      <sz val="12"/>
      <color theme="1"/>
      <name val="Calibri"/>
      <family val="2"/>
      <scheme val="minor"/>
    </font>
    <font>
      <b/>
      <sz val="25"/>
      <color rgb="FF00ADEF"/>
      <name val="Titillium Web"/>
    </font>
    <font>
      <sz val="12"/>
      <color theme="5"/>
      <name val="Titillium Web"/>
    </font>
    <font>
      <sz val="14"/>
      <color theme="5"/>
      <name val="Titillium Web"/>
    </font>
    <font>
      <sz val="12"/>
      <color theme="9" tint="-0.249977111117893"/>
      <name val="Titillium Web"/>
    </font>
    <font>
      <sz val="14"/>
      <color theme="9" tint="-0.249977111117893"/>
      <name val="Titillium Web"/>
    </font>
    <font>
      <sz val="12"/>
      <color rgb="FFC00000"/>
      <name val="Titillium Web"/>
    </font>
    <font>
      <sz val="14"/>
      <color rgb="FFC00000"/>
      <name val="Titillium Web"/>
    </font>
    <font>
      <sz val="12"/>
      <color rgb="FF002060"/>
      <name val="Titillium Web"/>
    </font>
    <font>
      <sz val="14"/>
      <color rgb="FF002060"/>
      <name val="Titillium Web"/>
    </font>
    <font>
      <sz val="12"/>
      <color theme="7" tint="-0.249977111117893"/>
      <name val="Titillium Web"/>
    </font>
    <font>
      <sz val="14"/>
      <color theme="7" tint="-0.249977111117893"/>
      <name val="Titillium Web"/>
    </font>
    <font>
      <b/>
      <sz val="16"/>
      <color theme="7" tint="-0.249977111117893"/>
      <name val="Titillium Web"/>
    </font>
    <font>
      <b/>
      <sz val="11"/>
      <color theme="1"/>
      <name val="Titillium Web"/>
    </font>
    <font>
      <b/>
      <sz val="11"/>
      <color theme="7" tint="-0.249977111117893"/>
      <name val="Titillium Web"/>
    </font>
    <font>
      <b/>
      <sz val="11"/>
      <color rgb="FF002060"/>
      <name val="Titillium Web"/>
    </font>
    <font>
      <b/>
      <sz val="11"/>
      <color rgb="FFC00000"/>
      <name val="Titillium Web"/>
    </font>
    <font>
      <b/>
      <sz val="11"/>
      <color theme="9" tint="-0.249977111117893"/>
      <name val="Titillium Web"/>
    </font>
    <font>
      <b/>
      <sz val="11"/>
      <color theme="5"/>
      <name val="Titillium Web"/>
    </font>
    <font>
      <b/>
      <sz val="14"/>
      <color theme="5"/>
      <name val="Titillium Web"/>
    </font>
    <font>
      <b/>
      <sz val="14"/>
      <color theme="9" tint="-0.249977111117893"/>
      <name val="Titillium Web"/>
    </font>
    <font>
      <b/>
      <sz val="14"/>
      <color rgb="FFC00000"/>
      <name val="Titillium Web"/>
    </font>
    <font>
      <b/>
      <sz val="14"/>
      <color rgb="FF002060"/>
      <name val="Titillium Web"/>
    </font>
    <font>
      <b/>
      <sz val="14"/>
      <color theme="7" tint="-0.249977111117893"/>
      <name val="Titillium Web"/>
    </font>
    <font>
      <i/>
      <sz val="12"/>
      <color theme="5"/>
      <name val="Titillium Web"/>
    </font>
    <font>
      <i/>
      <sz val="12"/>
      <color theme="9" tint="-0.249977111117893"/>
      <name val="Titillium Web"/>
    </font>
    <font>
      <i/>
      <sz val="12"/>
      <color rgb="FFC00000"/>
      <name val="Titillium Web"/>
    </font>
    <font>
      <i/>
      <sz val="12"/>
      <color rgb="FF002060"/>
      <name val="Titillium Web"/>
    </font>
    <font>
      <i/>
      <sz val="12"/>
      <color theme="7" tint="-0.249977111117893"/>
      <name val="Titillium Web"/>
    </font>
    <font>
      <sz val="12"/>
      <color rgb="FF00ADEF"/>
      <name val="Titillium Web"/>
    </font>
    <font>
      <i/>
      <sz val="13"/>
      <color theme="1"/>
      <name val="Titillium Web"/>
    </font>
    <font>
      <i/>
      <u/>
      <sz val="12"/>
      <color rgb="FF00ADEF"/>
      <name val="Titillium Web"/>
    </font>
  </fonts>
  <fills count="4">
    <fill>
      <patternFill patternType="none"/>
    </fill>
    <fill>
      <patternFill patternType="gray125"/>
    </fill>
    <fill>
      <patternFill patternType="solid">
        <fgColor theme="0"/>
        <bgColor indexed="64"/>
      </patternFill>
    </fill>
    <fill>
      <patternFill patternType="solid">
        <fgColor rgb="FF00ADEF"/>
        <bgColor indexed="64"/>
      </patternFill>
    </fill>
  </fills>
  <borders count="4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auto="1"/>
      </bottom>
      <diagonal/>
    </border>
    <border>
      <left style="medium">
        <color indexed="64"/>
      </left>
      <right style="thin">
        <color indexed="64"/>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right style="thin">
        <color auto="1"/>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87">
    <xf numFmtId="0" fontId="0" fillId="0" borderId="0" xfId="0"/>
    <xf numFmtId="0" fontId="3" fillId="3" borderId="0" xfId="0" applyFont="1" applyFill="1"/>
    <xf numFmtId="0" fontId="0" fillId="2" borderId="0" xfId="0" applyFill="1"/>
    <xf numFmtId="0" fontId="3" fillId="2" borderId="0" xfId="0" applyFont="1" applyFill="1"/>
    <xf numFmtId="0" fontId="2" fillId="2" borderId="0" xfId="0" applyFont="1" applyFill="1"/>
    <xf numFmtId="0" fontId="4" fillId="3" borderId="0" xfId="0" applyFont="1" applyFill="1" applyAlignment="1">
      <alignment vertical="top"/>
    </xf>
    <xf numFmtId="0" fontId="10" fillId="2" borderId="0" xfId="0" applyFont="1" applyFill="1" applyAlignment="1">
      <alignment horizontal="left"/>
    </xf>
    <xf numFmtId="0" fontId="17" fillId="2" borderId="0" xfId="1" applyFont="1" applyFill="1" applyProtection="1"/>
    <xf numFmtId="0" fontId="16" fillId="3" borderId="0" xfId="0" applyFont="1" applyFill="1" applyAlignment="1">
      <alignment wrapText="1"/>
    </xf>
    <xf numFmtId="0" fontId="14" fillId="3" borderId="0" xfId="0" applyFont="1" applyFill="1" applyAlignment="1">
      <alignment horizontal="center" wrapText="1"/>
    </xf>
    <xf numFmtId="0" fontId="13" fillId="3" borderId="0" xfId="1" applyFont="1" applyFill="1" applyProtection="1"/>
    <xf numFmtId="0" fontId="6" fillId="2" borderId="0" xfId="0" applyFont="1" applyFill="1"/>
    <xf numFmtId="0" fontId="18" fillId="2" borderId="0" xfId="0" applyFont="1" applyFill="1"/>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8"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2" fontId="9" fillId="3" borderId="9" xfId="0" applyNumberFormat="1" applyFont="1" applyFill="1" applyBorder="1" applyAlignment="1">
      <alignment horizontal="center" vertical="center"/>
    </xf>
    <xf numFmtId="2" fontId="9" fillId="3" borderId="10" xfId="0" applyNumberFormat="1" applyFont="1" applyFill="1" applyBorder="1" applyAlignment="1">
      <alignment horizontal="center" vertical="center"/>
    </xf>
    <xf numFmtId="2" fontId="9" fillId="3" borderId="11" xfId="0" applyNumberFormat="1" applyFont="1" applyFill="1" applyBorder="1" applyAlignment="1">
      <alignment horizontal="center" vertical="center"/>
    </xf>
    <xf numFmtId="0" fontId="8" fillId="2" borderId="0" xfId="0" applyFont="1" applyFill="1" applyAlignment="1">
      <alignment wrapText="1"/>
    </xf>
    <xf numFmtId="1" fontId="3" fillId="2" borderId="0" xfId="0" applyNumberFormat="1" applyFont="1" applyFill="1" applyAlignment="1">
      <alignment horizontal="center" vertical="center"/>
    </xf>
    <xf numFmtId="2" fontId="9" fillId="3" borderId="33" xfId="0" applyNumberFormat="1" applyFont="1" applyFill="1" applyBorder="1" applyAlignment="1">
      <alignment horizontal="center" vertical="center"/>
    </xf>
    <xf numFmtId="2" fontId="9" fillId="3" borderId="34"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0" xfId="0" applyFont="1" applyFill="1" applyAlignment="1">
      <alignment horizontal="center" vertical="center" textRotation="90" wrapText="1"/>
    </xf>
    <xf numFmtId="0" fontId="7" fillId="2" borderId="0" xfId="0" applyFont="1" applyFill="1" applyAlignment="1">
      <alignment horizontal="center" vertical="center" textRotation="90" wrapText="1"/>
    </xf>
    <xf numFmtId="0" fontId="4" fillId="2" borderId="0" xfId="0" applyFont="1" applyFill="1" applyAlignment="1">
      <alignment horizontal="center" vertical="center" wrapText="1"/>
    </xf>
    <xf numFmtId="0" fontId="28" fillId="2" borderId="0" xfId="0" applyFont="1" applyFill="1" applyAlignment="1">
      <alignment horizontal="center" vertical="center" wrapText="1"/>
    </xf>
    <xf numFmtId="1" fontId="29" fillId="2" borderId="0" xfId="0" applyNumberFormat="1" applyFont="1" applyFill="1" applyAlignment="1">
      <alignment horizontal="center" vertical="center"/>
    </xf>
    <xf numFmtId="2" fontId="30" fillId="2" borderId="0" xfId="0" applyNumberFormat="1" applyFont="1" applyFill="1" applyAlignment="1">
      <alignment horizontal="center" vertical="center"/>
    </xf>
    <xf numFmtId="2" fontId="9" fillId="2" borderId="0" xfId="0" applyNumberFormat="1" applyFont="1" applyFill="1" applyAlignment="1">
      <alignment horizontal="center" vertical="center"/>
    </xf>
    <xf numFmtId="2" fontId="37" fillId="2" borderId="12" xfId="0" applyNumberFormat="1" applyFont="1" applyFill="1" applyBorder="1" applyAlignment="1">
      <alignment horizontal="center" vertical="center"/>
    </xf>
    <xf numFmtId="2" fontId="37" fillId="2" borderId="13" xfId="0" applyNumberFormat="1" applyFont="1" applyFill="1" applyBorder="1" applyAlignment="1">
      <alignment horizontal="center" vertical="center"/>
    </xf>
    <xf numFmtId="2" fontId="37" fillId="2" borderId="14" xfId="0" applyNumberFormat="1" applyFont="1" applyFill="1" applyBorder="1" applyAlignment="1">
      <alignment horizontal="center" vertical="center"/>
    </xf>
    <xf numFmtId="2" fontId="38" fillId="2" borderId="43" xfId="0" applyNumberFormat="1" applyFont="1" applyFill="1" applyBorder="1" applyAlignment="1">
      <alignment horizontal="center" vertical="center"/>
    </xf>
    <xf numFmtId="2" fontId="38" fillId="2" borderId="24" xfId="0" applyNumberFormat="1" applyFont="1" applyFill="1" applyBorder="1" applyAlignment="1">
      <alignment horizontal="center" vertical="center"/>
    </xf>
    <xf numFmtId="2" fontId="38" fillId="2" borderId="25" xfId="0" applyNumberFormat="1" applyFont="1" applyFill="1" applyBorder="1" applyAlignment="1">
      <alignment horizontal="center" vertical="center"/>
    </xf>
    <xf numFmtId="2" fontId="39" fillId="2" borderId="43" xfId="0" applyNumberFormat="1" applyFont="1" applyFill="1" applyBorder="1" applyAlignment="1">
      <alignment horizontal="center" vertical="center"/>
    </xf>
    <xf numFmtId="2" fontId="39" fillId="2" borderId="24" xfId="0" applyNumberFormat="1" applyFont="1" applyFill="1" applyBorder="1" applyAlignment="1">
      <alignment horizontal="center" vertical="center"/>
    </xf>
    <xf numFmtId="2" fontId="39" fillId="2" borderId="25" xfId="0" applyNumberFormat="1" applyFont="1" applyFill="1" applyBorder="1" applyAlignment="1">
      <alignment horizontal="center" vertical="center"/>
    </xf>
    <xf numFmtId="2" fontId="40" fillId="2" borderId="43" xfId="0" applyNumberFormat="1" applyFont="1" applyFill="1" applyBorder="1" applyAlignment="1">
      <alignment horizontal="center" vertical="center"/>
    </xf>
    <xf numFmtId="2" fontId="40" fillId="2" borderId="24" xfId="0" applyNumberFormat="1" applyFont="1" applyFill="1" applyBorder="1" applyAlignment="1">
      <alignment horizontal="center" vertical="center"/>
    </xf>
    <xf numFmtId="2" fontId="40" fillId="2" borderId="25" xfId="0" applyNumberFormat="1" applyFont="1" applyFill="1" applyBorder="1" applyAlignment="1">
      <alignment horizontal="center" vertical="center"/>
    </xf>
    <xf numFmtId="2" fontId="41" fillId="2" borderId="43" xfId="0" applyNumberFormat="1" applyFont="1" applyFill="1" applyBorder="1" applyAlignment="1">
      <alignment horizontal="center" vertical="center"/>
    </xf>
    <xf numFmtId="2" fontId="41" fillId="2" borderId="24" xfId="0" applyNumberFormat="1" applyFont="1" applyFill="1" applyBorder="1" applyAlignment="1">
      <alignment horizontal="center" vertical="center"/>
    </xf>
    <xf numFmtId="2" fontId="41" fillId="2" borderId="25" xfId="0" applyNumberFormat="1" applyFont="1" applyFill="1" applyBorder="1" applyAlignment="1">
      <alignment horizontal="center" vertical="center"/>
    </xf>
    <xf numFmtId="0" fontId="7" fillId="2" borderId="0" xfId="0" applyFont="1" applyFill="1" applyAlignment="1">
      <alignment horizontal="center" vertical="center" wrapText="1"/>
    </xf>
    <xf numFmtId="2" fontId="11" fillId="3" borderId="7" xfId="0" applyNumberFormat="1" applyFont="1" applyFill="1" applyBorder="1" applyAlignment="1">
      <alignment horizontal="center" vertical="center"/>
    </xf>
    <xf numFmtId="2" fontId="11" fillId="3" borderId="17" xfId="0" applyNumberFormat="1" applyFont="1" applyFill="1" applyBorder="1" applyAlignment="1">
      <alignment horizontal="center" vertical="center"/>
    </xf>
    <xf numFmtId="2" fontId="11" fillId="3" borderId="8" xfId="0" applyNumberFormat="1" applyFont="1" applyFill="1" applyBorder="1" applyAlignment="1">
      <alignment horizontal="center" vertical="center"/>
    </xf>
    <xf numFmtId="1" fontId="21" fillId="2" borderId="0" xfId="0" applyNumberFormat="1" applyFont="1" applyFill="1" applyAlignment="1">
      <alignment horizontal="center" vertical="center"/>
    </xf>
    <xf numFmtId="2" fontId="37" fillId="2" borderId="2" xfId="0" applyNumberFormat="1" applyFont="1" applyFill="1" applyBorder="1" applyAlignment="1">
      <alignment horizontal="center" vertical="center"/>
    </xf>
    <xf numFmtId="1" fontId="23" fillId="2" borderId="0" xfId="0" applyNumberFormat="1" applyFont="1" applyFill="1" applyAlignment="1">
      <alignment horizontal="center" vertical="center"/>
    </xf>
    <xf numFmtId="2" fontId="38" fillId="2" borderId="2" xfId="0" applyNumberFormat="1" applyFont="1" applyFill="1" applyBorder="1" applyAlignment="1">
      <alignment horizontal="center" vertical="center"/>
    </xf>
    <xf numFmtId="1" fontId="25" fillId="2" borderId="0" xfId="0" applyNumberFormat="1" applyFont="1" applyFill="1" applyAlignment="1">
      <alignment horizontal="center" vertical="center"/>
    </xf>
    <xf numFmtId="2" fontId="39" fillId="2" borderId="2" xfId="0" applyNumberFormat="1" applyFont="1" applyFill="1" applyBorder="1" applyAlignment="1">
      <alignment horizontal="center" vertical="center"/>
    </xf>
    <xf numFmtId="1" fontId="27" fillId="2" borderId="0" xfId="0" applyNumberFormat="1" applyFont="1" applyFill="1" applyAlignment="1">
      <alignment horizontal="center" vertical="center"/>
    </xf>
    <xf numFmtId="2" fontId="40" fillId="2" borderId="2" xfId="0" applyNumberFormat="1" applyFont="1" applyFill="1" applyBorder="1" applyAlignment="1">
      <alignment horizontal="center" vertical="center"/>
    </xf>
    <xf numFmtId="2" fontId="41" fillId="2" borderId="37" xfId="0" applyNumberFormat="1" applyFont="1" applyFill="1" applyBorder="1" applyAlignment="1">
      <alignment horizontal="center" vertical="center"/>
    </xf>
    <xf numFmtId="2" fontId="37" fillId="2" borderId="38" xfId="0" applyNumberFormat="1" applyFont="1" applyFill="1" applyBorder="1" applyAlignment="1">
      <alignment horizontal="center" vertical="center"/>
    </xf>
    <xf numFmtId="2" fontId="41" fillId="2" borderId="4" xfId="0" applyNumberFormat="1" applyFont="1" applyFill="1" applyBorder="1" applyAlignment="1">
      <alignment horizontal="center" vertical="center"/>
    </xf>
    <xf numFmtId="0" fontId="20" fillId="2" borderId="42"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8" fillId="2" borderId="42" xfId="0" applyFont="1" applyFill="1" applyBorder="1" applyAlignment="1">
      <alignment horizontal="center" vertical="center" wrapText="1"/>
    </xf>
    <xf numFmtId="2" fontId="37" fillId="2" borderId="1" xfId="0" applyNumberFormat="1" applyFont="1" applyFill="1" applyBorder="1" applyAlignment="1">
      <alignment horizontal="center" vertical="center"/>
    </xf>
    <xf numFmtId="0" fontId="20" fillId="2" borderId="41" xfId="0" applyFont="1" applyFill="1" applyBorder="1" applyAlignment="1">
      <alignment horizontal="center" vertical="center" wrapText="1"/>
    </xf>
    <xf numFmtId="0" fontId="7" fillId="2" borderId="0" xfId="0" applyFont="1" applyFill="1" applyAlignment="1">
      <alignment wrapText="1"/>
    </xf>
    <xf numFmtId="0" fontId="8" fillId="2" borderId="0" xfId="0" applyFont="1" applyFill="1" applyAlignment="1">
      <alignment horizontal="center" wrapText="1"/>
    </xf>
    <xf numFmtId="0" fontId="7" fillId="2" borderId="35" xfId="0" applyFont="1" applyFill="1" applyBorder="1" applyAlignment="1">
      <alignment horizontal="center" vertical="center" wrapText="1"/>
    </xf>
    <xf numFmtId="0" fontId="2" fillId="2" borderId="0" xfId="0" applyFont="1" applyFill="1" applyAlignment="1">
      <alignment vertical="center"/>
    </xf>
    <xf numFmtId="0" fontId="5" fillId="2" borderId="18"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left" wrapText="1"/>
      <protection locked="0"/>
    </xf>
    <xf numFmtId="0" fontId="3" fillId="2" borderId="17"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left" wrapText="1"/>
      <protection locked="0"/>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1" fontId="3" fillId="2" borderId="21" xfId="0" applyNumberFormat="1" applyFont="1" applyFill="1" applyBorder="1" applyAlignment="1" applyProtection="1">
      <alignment horizontal="center" vertical="center"/>
      <protection locked="0"/>
    </xf>
    <xf numFmtId="1" fontId="3" fillId="2" borderId="19" xfId="0" applyNumberFormat="1" applyFont="1" applyFill="1" applyBorder="1" applyAlignment="1" applyProtection="1">
      <alignment horizontal="center" vertical="center"/>
      <protection locked="0"/>
    </xf>
    <xf numFmtId="1" fontId="3" fillId="2" borderId="22" xfId="0" applyNumberFormat="1" applyFont="1" applyFill="1" applyBorder="1" applyAlignment="1" applyProtection="1">
      <alignment horizontal="center" vertical="center"/>
      <protection locked="0"/>
    </xf>
    <xf numFmtId="1" fontId="3" fillId="2" borderId="20" xfId="0" applyNumberFormat="1" applyFont="1" applyFill="1" applyBorder="1" applyAlignment="1" applyProtection="1">
      <alignment horizontal="center" vertical="center"/>
      <protection locked="0"/>
    </xf>
    <xf numFmtId="0" fontId="0" fillId="2" borderId="28" xfId="0" applyFill="1" applyBorder="1" applyProtection="1">
      <protection locked="0"/>
    </xf>
    <xf numFmtId="0" fontId="0" fillId="2" borderId="30" xfId="0" applyFill="1" applyBorder="1" applyProtection="1">
      <protection locked="0"/>
    </xf>
    <xf numFmtId="0" fontId="0" fillId="2" borderId="18" xfId="0" applyFill="1" applyBorder="1" applyProtection="1">
      <protection locked="0"/>
    </xf>
    <xf numFmtId="0" fontId="0" fillId="2" borderId="31"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32" xfId="0" applyFill="1" applyBorder="1" applyProtection="1">
      <protection locked="0"/>
    </xf>
    <xf numFmtId="0" fontId="0" fillId="2" borderId="22" xfId="0" applyFill="1" applyBorder="1" applyProtection="1">
      <protection locked="0"/>
    </xf>
    <xf numFmtId="0" fontId="0" fillId="2" borderId="20" xfId="0" applyFill="1" applyBorder="1" applyProtection="1">
      <protection locked="0"/>
    </xf>
    <xf numFmtId="1" fontId="21" fillId="2" borderId="21" xfId="0" applyNumberFormat="1" applyFont="1" applyFill="1" applyBorder="1" applyAlignment="1" applyProtection="1">
      <alignment horizontal="center" vertical="center"/>
      <protection locked="0"/>
    </xf>
    <xf numFmtId="1" fontId="21" fillId="2" borderId="19" xfId="0" applyNumberFormat="1" applyFont="1" applyFill="1" applyBorder="1" applyAlignment="1" applyProtection="1">
      <alignment horizontal="center" vertical="center"/>
      <protection locked="0"/>
    </xf>
    <xf numFmtId="1" fontId="23" fillId="2" borderId="21" xfId="0" applyNumberFormat="1" applyFont="1" applyFill="1" applyBorder="1" applyAlignment="1" applyProtection="1">
      <alignment horizontal="center" vertical="center"/>
      <protection locked="0"/>
    </xf>
    <xf numFmtId="1" fontId="23" fillId="2" borderId="19" xfId="0" applyNumberFormat="1" applyFont="1" applyFill="1" applyBorder="1" applyAlignment="1" applyProtection="1">
      <alignment horizontal="center" vertical="center"/>
      <protection locked="0"/>
    </xf>
    <xf numFmtId="1" fontId="25" fillId="2" borderId="21" xfId="0" applyNumberFormat="1" applyFont="1" applyFill="1" applyBorder="1" applyAlignment="1" applyProtection="1">
      <alignment horizontal="center" vertical="center"/>
      <protection locked="0"/>
    </xf>
    <xf numFmtId="1" fontId="25" fillId="2" borderId="19" xfId="0" applyNumberFormat="1" applyFont="1" applyFill="1" applyBorder="1" applyAlignment="1" applyProtection="1">
      <alignment horizontal="center" vertical="center"/>
      <protection locked="0"/>
    </xf>
    <xf numFmtId="1" fontId="27" fillId="2" borderId="21" xfId="0" applyNumberFormat="1" applyFont="1" applyFill="1" applyBorder="1" applyAlignment="1" applyProtection="1">
      <alignment horizontal="center" vertical="center"/>
      <protection locked="0"/>
    </xf>
    <xf numFmtId="1" fontId="27" fillId="2" borderId="19" xfId="0" applyNumberFormat="1" applyFont="1" applyFill="1" applyBorder="1" applyAlignment="1" applyProtection="1">
      <alignment horizontal="center" vertical="center"/>
      <protection locked="0"/>
    </xf>
    <xf numFmtId="1" fontId="29" fillId="2" borderId="21" xfId="0" applyNumberFormat="1" applyFont="1" applyFill="1" applyBorder="1" applyAlignment="1" applyProtection="1">
      <alignment horizontal="center" vertical="center"/>
      <protection locked="0"/>
    </xf>
    <xf numFmtId="1" fontId="29" fillId="2" borderId="19" xfId="0" applyNumberFormat="1" applyFont="1" applyFill="1" applyBorder="1" applyAlignment="1" applyProtection="1">
      <alignment horizontal="center" vertical="center"/>
      <protection locked="0"/>
    </xf>
    <xf numFmtId="1" fontId="23" fillId="2" borderId="39" xfId="0" applyNumberFormat="1" applyFont="1" applyFill="1" applyBorder="1" applyAlignment="1" applyProtection="1">
      <alignment horizontal="center" vertical="center"/>
      <protection locked="0"/>
    </xf>
    <xf numFmtId="1" fontId="23" fillId="2" borderId="40" xfId="0" applyNumberFormat="1" applyFont="1" applyFill="1" applyBorder="1" applyAlignment="1" applyProtection="1">
      <alignment horizontal="center" vertical="center"/>
      <protection locked="0"/>
    </xf>
    <xf numFmtId="1" fontId="25" fillId="2" borderId="39" xfId="0" applyNumberFormat="1" applyFont="1" applyFill="1" applyBorder="1" applyAlignment="1" applyProtection="1">
      <alignment horizontal="center" vertical="center"/>
      <protection locked="0"/>
    </xf>
    <xf numFmtId="1" fontId="25" fillId="2" borderId="40" xfId="0" applyNumberFormat="1" applyFont="1" applyFill="1" applyBorder="1" applyAlignment="1" applyProtection="1">
      <alignment horizontal="center" vertical="center"/>
      <protection locked="0"/>
    </xf>
    <xf numFmtId="1" fontId="27" fillId="2" borderId="39" xfId="0" applyNumberFormat="1" applyFont="1" applyFill="1" applyBorder="1" applyAlignment="1" applyProtection="1">
      <alignment horizontal="center" vertical="center"/>
      <protection locked="0"/>
    </xf>
    <xf numFmtId="1" fontId="27" fillId="2" borderId="40" xfId="0" applyNumberFormat="1" applyFont="1" applyFill="1" applyBorder="1" applyAlignment="1" applyProtection="1">
      <alignment horizontal="center" vertical="center"/>
      <protection locked="0"/>
    </xf>
    <xf numFmtId="1" fontId="29" fillId="2" borderId="39" xfId="0" applyNumberFormat="1" applyFont="1" applyFill="1" applyBorder="1" applyAlignment="1" applyProtection="1">
      <alignment horizontal="center" vertical="center"/>
      <protection locked="0"/>
    </xf>
    <xf numFmtId="1" fontId="29" fillId="2" borderId="40" xfId="0" applyNumberFormat="1" applyFont="1" applyFill="1" applyBorder="1" applyAlignment="1" applyProtection="1">
      <alignment horizontal="center" vertical="center"/>
      <protection locked="0"/>
    </xf>
    <xf numFmtId="1" fontId="29" fillId="2" borderId="22" xfId="0" applyNumberFormat="1" applyFont="1" applyFill="1" applyBorder="1" applyAlignment="1" applyProtection="1">
      <alignment horizontal="center" vertical="center"/>
      <protection locked="0"/>
    </xf>
    <xf numFmtId="1" fontId="29" fillId="2" borderId="20" xfId="0" applyNumberFormat="1" applyFont="1" applyFill="1" applyBorder="1" applyAlignment="1" applyProtection="1">
      <alignment horizontal="center" vertical="center"/>
      <protection locked="0"/>
    </xf>
    <xf numFmtId="0" fontId="28" fillId="2" borderId="46" xfId="0" applyFont="1" applyFill="1" applyBorder="1" applyAlignment="1">
      <alignment horizontal="center" vertical="center" wrapText="1"/>
    </xf>
    <xf numFmtId="0" fontId="19" fillId="2" borderId="0" xfId="0" applyFont="1" applyFill="1" applyAlignment="1">
      <alignment horizontal="center" vertical="center"/>
    </xf>
    <xf numFmtId="0" fontId="47" fillId="2" borderId="0" xfId="0" applyFont="1" applyFill="1" applyAlignment="1">
      <alignment horizontal="center"/>
    </xf>
    <xf numFmtId="0" fontId="14" fillId="3" borderId="0" xfId="0" applyFont="1" applyFill="1" applyAlignment="1">
      <alignment horizontal="right"/>
    </xf>
    <xf numFmtId="0" fontId="49" fillId="2" borderId="0" xfId="1" applyFont="1" applyFill="1" applyAlignment="1" applyProtection="1">
      <alignment horizontal="left"/>
    </xf>
    <xf numFmtId="0" fontId="15" fillId="3" borderId="0" xfId="0" applyFont="1" applyFill="1" applyAlignment="1">
      <alignment horizontal="center"/>
    </xf>
    <xf numFmtId="0" fontId="15" fillId="3" borderId="0" xfId="0" applyFont="1" applyFill="1" applyAlignment="1">
      <alignment horizontal="center" vertical="center"/>
    </xf>
    <xf numFmtId="0" fontId="16" fillId="3" borderId="0" xfId="0" applyFont="1" applyFill="1" applyAlignment="1">
      <alignment horizontal="left" wrapText="1"/>
    </xf>
    <xf numFmtId="0" fontId="4" fillId="3" borderId="0" xfId="0" applyFont="1" applyFill="1" applyAlignment="1">
      <alignment horizontal="right" vertical="center"/>
    </xf>
    <xf numFmtId="0" fontId="13" fillId="3" borderId="0" xfId="1" applyFont="1" applyFill="1" applyAlignment="1" applyProtection="1">
      <alignment horizontal="left" vertical="top" wrapText="1"/>
    </xf>
    <xf numFmtId="0" fontId="13" fillId="3" borderId="0" xfId="1" applyFont="1" applyFill="1" applyAlignment="1" applyProtection="1">
      <alignment horizontal="left" vertical="center"/>
    </xf>
    <xf numFmtId="0" fontId="48" fillId="2" borderId="0" xfId="0" applyFont="1" applyFill="1" applyAlignment="1">
      <alignment horizontal="center" vertical="center" wrapText="1"/>
    </xf>
    <xf numFmtId="0" fontId="8" fillId="2" borderId="0" xfId="0" applyFont="1" applyFill="1" applyAlignment="1">
      <alignment horizontal="center" wrapText="1"/>
    </xf>
    <xf numFmtId="0" fontId="8" fillId="2" borderId="35" xfId="0" applyFont="1" applyFill="1" applyBorder="1" applyAlignment="1">
      <alignment horizontal="center" wrapText="1"/>
    </xf>
    <xf numFmtId="0" fontId="4" fillId="3" borderId="12" xfId="0" applyFont="1" applyFill="1" applyBorder="1" applyAlignment="1">
      <alignment horizontal="center" vertical="center" textRotation="90" wrapText="1"/>
    </xf>
    <xf numFmtId="0" fontId="4" fillId="3" borderId="29"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3" borderId="26" xfId="0" applyFont="1" applyFill="1" applyBorder="1" applyAlignment="1">
      <alignment horizontal="center" vertical="center" textRotation="90" wrapText="1"/>
    </xf>
    <xf numFmtId="0" fontId="4" fillId="3" borderId="14" xfId="0" applyFont="1" applyFill="1" applyBorder="1" applyAlignment="1">
      <alignment horizontal="center" vertical="center" textRotation="90" wrapText="1"/>
    </xf>
    <xf numFmtId="0" fontId="4" fillId="3" borderId="27" xfId="0" applyFont="1" applyFill="1" applyBorder="1" applyAlignment="1">
      <alignment horizontal="center" vertical="center" textRotation="90" wrapText="1"/>
    </xf>
    <xf numFmtId="0" fontId="0" fillId="2" borderId="31"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6" fillId="2" borderId="0" xfId="0" applyFont="1" applyFill="1" applyAlignment="1">
      <alignment horizontal="right" vertical="center" wrapText="1"/>
    </xf>
    <xf numFmtId="0" fontId="6" fillId="2" borderId="23" xfId="0" applyFont="1" applyFill="1" applyBorder="1" applyAlignment="1">
      <alignment horizontal="right" vertical="center" wrapText="1"/>
    </xf>
    <xf numFmtId="0" fontId="0" fillId="2" borderId="28"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7" fillId="2" borderId="0" xfId="0" applyFont="1" applyFill="1" applyAlignment="1">
      <alignment horizontal="center" textRotation="90" wrapText="1"/>
    </xf>
    <xf numFmtId="0" fontId="7" fillId="2" borderId="35" xfId="0" applyFont="1" applyFill="1" applyBorder="1" applyAlignment="1">
      <alignment horizontal="center" textRotation="90" wrapText="1"/>
    </xf>
    <xf numFmtId="0" fontId="0" fillId="2" borderId="18" xfId="0" applyFill="1" applyBorder="1" applyAlignment="1" applyProtection="1">
      <alignment horizontal="center"/>
      <protection locked="0"/>
    </xf>
    <xf numFmtId="0" fontId="42" fillId="2" borderId="0" xfId="0" applyFont="1" applyFill="1" applyAlignment="1">
      <alignment horizontal="left" vertical="center" wrapText="1"/>
    </xf>
    <xf numFmtId="0" fontId="43" fillId="2" borderId="0" xfId="0" applyFont="1" applyFill="1" applyAlignment="1">
      <alignment horizontal="left" vertical="center" wrapText="1"/>
    </xf>
    <xf numFmtId="0" fontId="44" fillId="2" borderId="0" xfId="0" applyFont="1" applyFill="1" applyAlignment="1">
      <alignment horizontal="left" vertical="center" wrapText="1"/>
    </xf>
    <xf numFmtId="0" fontId="45" fillId="2" borderId="0" xfId="0" applyFont="1" applyFill="1" applyAlignment="1">
      <alignment horizontal="left" vertical="center" wrapText="1"/>
    </xf>
    <xf numFmtId="0" fontId="46"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16"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31" fillId="2" borderId="0" xfId="0" applyFont="1" applyFill="1" applyAlignment="1">
      <alignment horizontal="center" vertical="center" wrapText="1"/>
    </xf>
    <xf numFmtId="2" fontId="11" fillId="3" borderId="40" xfId="0" applyNumberFormat="1" applyFont="1" applyFill="1" applyBorder="1" applyAlignment="1">
      <alignment horizontal="center" vertical="center"/>
    </xf>
    <xf numFmtId="2" fontId="11" fillId="3" borderId="25" xfId="0" applyNumberFormat="1" applyFont="1" applyFill="1" applyBorder="1" applyAlignment="1">
      <alignment horizontal="center" vertical="center"/>
    </xf>
    <xf numFmtId="2" fontId="11" fillId="3" borderId="44" xfId="0" applyNumberFormat="1" applyFont="1" applyFill="1" applyBorder="1" applyAlignment="1">
      <alignment horizontal="center" vertical="center"/>
    </xf>
    <xf numFmtId="0" fontId="8" fillId="2" borderId="0" xfId="0" applyFont="1" applyFill="1" applyAlignment="1">
      <alignment horizontal="right" vertical="center" wrapText="1"/>
    </xf>
    <xf numFmtId="0" fontId="36" fillId="2" borderId="45"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34" fillId="2" borderId="45" xfId="0" applyFont="1" applyFill="1" applyBorder="1" applyAlignment="1">
      <alignment horizontal="center" vertical="center" wrapText="1"/>
    </xf>
    <xf numFmtId="2" fontId="11" fillId="3" borderId="27" xfId="0" applyNumberFormat="1"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2" borderId="0" xfId="0" applyFont="1" applyFill="1" applyAlignment="1">
      <alignment horizontal="left" textRotation="90" wrapText="1"/>
    </xf>
    <xf numFmtId="0" fontId="7" fillId="2" borderId="35" xfId="0" applyFont="1" applyFill="1" applyBorder="1" applyAlignment="1">
      <alignment horizontal="left" textRotation="90" wrapText="1"/>
    </xf>
    <xf numFmtId="2" fontId="11" fillId="3" borderId="14"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4" xfId="0" applyFont="1" applyFill="1" applyBorder="1" applyAlignment="1">
      <alignment horizontal="center" vertical="center" textRotation="90" wrapText="1"/>
    </xf>
    <xf numFmtId="0" fontId="4" fillId="3" borderId="25" xfId="0" applyFont="1" applyFill="1" applyBorder="1" applyAlignment="1">
      <alignment horizontal="center" vertical="center" textRotation="90" wrapText="1"/>
    </xf>
    <xf numFmtId="0" fontId="4" fillId="3" borderId="43" xfId="0" applyFont="1" applyFill="1" applyBorder="1" applyAlignment="1">
      <alignment horizontal="center" vertical="center" textRotation="90" wrapText="1"/>
    </xf>
    <xf numFmtId="0" fontId="33" fillId="2" borderId="45"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2" fillId="2" borderId="42" xfId="0" applyFont="1" applyFill="1" applyBorder="1" applyAlignment="1">
      <alignment horizontal="center" vertical="center" wrapText="1"/>
    </xf>
  </cellXfs>
  <cellStyles count="2">
    <cellStyle name="Lien hypertexte" xfId="1" builtinId="8"/>
    <cellStyle name="Normal" xfId="0" builtinId="0"/>
  </cellStyles>
  <dxfs count="15">
    <dxf>
      <font>
        <b val="0"/>
        <i/>
      </font>
      <fill>
        <patternFill>
          <bgColor theme="5"/>
        </patternFill>
      </fill>
    </dxf>
    <dxf>
      <font>
        <b val="0"/>
        <i/>
      </font>
      <fill>
        <patternFill patternType="solid">
          <bgColor rgb="FF00B0F0"/>
        </patternFill>
      </fill>
    </dxf>
    <dxf>
      <font>
        <b val="0"/>
        <i/>
      </font>
      <fill>
        <patternFill>
          <bgColor rgb="FF00B0F0"/>
        </patternFill>
      </fill>
    </dxf>
    <dxf>
      <font>
        <b val="0"/>
        <i/>
      </font>
      <fill>
        <patternFill>
          <bgColor rgb="FF00B0F0"/>
        </patternFill>
      </fill>
    </dxf>
    <dxf>
      <font>
        <b val="0"/>
        <i/>
      </font>
      <fill>
        <patternFill>
          <bgColor theme="5"/>
        </patternFill>
      </fill>
    </dxf>
    <dxf>
      <font>
        <b val="0"/>
        <i/>
      </font>
      <fill>
        <patternFill patternType="solid">
          <bgColor rgb="FF00B0F0"/>
        </patternFill>
      </fill>
    </dxf>
    <dxf>
      <font>
        <b val="0"/>
        <i/>
      </font>
      <fill>
        <patternFill>
          <bgColor rgb="FF00B0F0"/>
        </patternFill>
      </fill>
    </dxf>
    <dxf>
      <font>
        <b val="0"/>
        <i/>
      </font>
      <fill>
        <patternFill patternType="solid">
          <bgColor rgb="FF00B0F0"/>
        </patternFill>
      </fill>
    </dxf>
    <dxf>
      <font>
        <b val="0"/>
        <i/>
      </font>
      <fill>
        <patternFill>
          <bgColor theme="5"/>
        </patternFill>
      </fill>
    </dxf>
    <dxf>
      <font>
        <b val="0"/>
        <i/>
      </font>
      <fill>
        <patternFill>
          <bgColor rgb="FF00B0F0"/>
        </patternFill>
      </fill>
    </dxf>
    <dxf>
      <font>
        <b val="0"/>
        <i/>
      </font>
      <fill>
        <patternFill>
          <bgColor rgb="FF00B0F0"/>
        </patternFill>
      </fill>
    </dxf>
    <dxf>
      <font>
        <b val="0"/>
        <i/>
      </font>
      <fill>
        <patternFill>
          <bgColor rgb="FF00B0F0"/>
        </patternFill>
      </fill>
    </dxf>
    <dxf>
      <font>
        <b val="0"/>
        <i/>
      </font>
      <fill>
        <patternFill>
          <bgColor rgb="FF00B0F0"/>
        </patternFill>
      </fill>
    </dxf>
    <dxf>
      <font>
        <b val="0"/>
        <i/>
      </font>
      <fill>
        <patternFill>
          <bgColor theme="5"/>
        </patternFill>
      </fill>
    </dxf>
    <dxf>
      <font>
        <b val="0"/>
        <i/>
      </font>
      <fill>
        <patternFill patternType="solid">
          <bgColor rgb="FF00B0F0"/>
        </patternFill>
      </fill>
    </dxf>
  </dxfs>
  <tableStyles count="0" defaultTableStyle="TableStyleMedium2" defaultPivotStyle="PivotStyleLight16"/>
  <colors>
    <mruColors>
      <color rgb="FF00A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xdr:row>
      <xdr:rowOff>28575</xdr:rowOff>
    </xdr:from>
    <xdr:to>
      <xdr:col>5</xdr:col>
      <xdr:colOff>476250</xdr:colOff>
      <xdr:row>8</xdr:row>
      <xdr:rowOff>238125</xdr:rowOff>
    </xdr:to>
    <xdr:pic>
      <xdr:nvPicPr>
        <xdr:cNvPr id="4" name="Image 3">
          <a:extLst>
            <a:ext uri="{FF2B5EF4-FFF2-40B4-BE49-F238E27FC236}">
              <a16:creationId xmlns:a16="http://schemas.microsoft.com/office/drawing/2014/main" id="{72081EC3-ADDF-B469-24A9-AA3DB2D4C1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0" y="219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7</xdr:row>
          <xdr:rowOff>114300</xdr:rowOff>
        </xdr:from>
        <xdr:to>
          <xdr:col>17</xdr:col>
          <xdr:colOff>342900</xdr:colOff>
          <xdr:row>7</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7</xdr:row>
          <xdr:rowOff>114300</xdr:rowOff>
        </xdr:from>
        <xdr:to>
          <xdr:col>18</xdr:col>
          <xdr:colOff>342900</xdr:colOff>
          <xdr:row>7</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7</xdr:row>
          <xdr:rowOff>114300</xdr:rowOff>
        </xdr:from>
        <xdr:to>
          <xdr:col>19</xdr:col>
          <xdr:colOff>342900</xdr:colOff>
          <xdr:row>7</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8</xdr:row>
          <xdr:rowOff>104775</xdr:rowOff>
        </xdr:from>
        <xdr:to>
          <xdr:col>17</xdr:col>
          <xdr:colOff>342900</xdr:colOff>
          <xdr:row>8</xdr:row>
          <xdr:rowOff>371475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xdr:row>
          <xdr:rowOff>104775</xdr:rowOff>
        </xdr:from>
        <xdr:to>
          <xdr:col>18</xdr:col>
          <xdr:colOff>342900</xdr:colOff>
          <xdr:row>8</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8</xdr:row>
          <xdr:rowOff>104775</xdr:rowOff>
        </xdr:from>
        <xdr:to>
          <xdr:col>19</xdr:col>
          <xdr:colOff>342900</xdr:colOff>
          <xdr:row>8</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9</xdr:row>
          <xdr:rowOff>114300</xdr:rowOff>
        </xdr:from>
        <xdr:to>
          <xdr:col>17</xdr:col>
          <xdr:colOff>342900</xdr:colOff>
          <xdr:row>9</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9</xdr:row>
          <xdr:rowOff>114300</xdr:rowOff>
        </xdr:from>
        <xdr:to>
          <xdr:col>18</xdr:col>
          <xdr:colOff>342900</xdr:colOff>
          <xdr:row>9</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9</xdr:row>
          <xdr:rowOff>114300</xdr:rowOff>
        </xdr:from>
        <xdr:to>
          <xdr:col>19</xdr:col>
          <xdr:colOff>342900</xdr:colOff>
          <xdr:row>9</xdr:row>
          <xdr:rowOff>371475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10</xdr:row>
          <xdr:rowOff>104775</xdr:rowOff>
        </xdr:from>
        <xdr:to>
          <xdr:col>17</xdr:col>
          <xdr:colOff>342900</xdr:colOff>
          <xdr:row>10</xdr:row>
          <xdr:rowOff>371475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xdr:row>
          <xdr:rowOff>104775</xdr:rowOff>
        </xdr:from>
        <xdr:to>
          <xdr:col>18</xdr:col>
          <xdr:colOff>342900</xdr:colOff>
          <xdr:row>10</xdr:row>
          <xdr:rowOff>361950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104775</xdr:rowOff>
        </xdr:from>
        <xdr:to>
          <xdr:col>19</xdr:col>
          <xdr:colOff>342900</xdr:colOff>
          <xdr:row>10</xdr:row>
          <xdr:rowOff>361950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11</xdr:row>
          <xdr:rowOff>104775</xdr:rowOff>
        </xdr:from>
        <xdr:to>
          <xdr:col>17</xdr:col>
          <xdr:colOff>352425</xdr:colOff>
          <xdr:row>11</xdr:row>
          <xdr:rowOff>371475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11</xdr:row>
          <xdr:rowOff>104775</xdr:rowOff>
        </xdr:from>
        <xdr:to>
          <xdr:col>18</xdr:col>
          <xdr:colOff>352425</xdr:colOff>
          <xdr:row>11</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11</xdr:row>
          <xdr:rowOff>104775</xdr:rowOff>
        </xdr:from>
        <xdr:to>
          <xdr:col>19</xdr:col>
          <xdr:colOff>352425</xdr:colOff>
          <xdr:row>11</xdr:row>
          <xdr:rowOff>361950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95250</xdr:rowOff>
        </xdr:from>
        <xdr:to>
          <xdr:col>17</xdr:col>
          <xdr:colOff>352425</xdr:colOff>
          <xdr:row>12</xdr:row>
          <xdr:rowOff>361950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xdr:row>
          <xdr:rowOff>95250</xdr:rowOff>
        </xdr:from>
        <xdr:to>
          <xdr:col>18</xdr:col>
          <xdr:colOff>352425</xdr:colOff>
          <xdr:row>12</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12</xdr:row>
          <xdr:rowOff>95250</xdr:rowOff>
        </xdr:from>
        <xdr:to>
          <xdr:col>19</xdr:col>
          <xdr:colOff>352425</xdr:colOff>
          <xdr:row>12</xdr:row>
          <xdr:rowOff>352425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13</xdr:row>
          <xdr:rowOff>104775</xdr:rowOff>
        </xdr:from>
        <xdr:to>
          <xdr:col>17</xdr:col>
          <xdr:colOff>342900</xdr:colOff>
          <xdr:row>13</xdr:row>
          <xdr:rowOff>371475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13</xdr:row>
          <xdr:rowOff>104775</xdr:rowOff>
        </xdr:from>
        <xdr:to>
          <xdr:col>18</xdr:col>
          <xdr:colOff>342900</xdr:colOff>
          <xdr:row>13</xdr:row>
          <xdr:rowOff>361950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104775</xdr:rowOff>
        </xdr:from>
        <xdr:to>
          <xdr:col>19</xdr:col>
          <xdr:colOff>342900</xdr:colOff>
          <xdr:row>13</xdr:row>
          <xdr:rowOff>361950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14</xdr:row>
          <xdr:rowOff>95250</xdr:rowOff>
        </xdr:from>
        <xdr:to>
          <xdr:col>17</xdr:col>
          <xdr:colOff>342900</xdr:colOff>
          <xdr:row>14</xdr:row>
          <xdr:rowOff>361950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14</xdr:row>
          <xdr:rowOff>95250</xdr:rowOff>
        </xdr:from>
        <xdr:to>
          <xdr:col>18</xdr:col>
          <xdr:colOff>342900</xdr:colOff>
          <xdr:row>14</xdr:row>
          <xdr:rowOff>352425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14</xdr:row>
          <xdr:rowOff>95250</xdr:rowOff>
        </xdr:from>
        <xdr:to>
          <xdr:col>19</xdr:col>
          <xdr:colOff>342900</xdr:colOff>
          <xdr:row>14</xdr:row>
          <xdr:rowOff>352425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15</xdr:row>
          <xdr:rowOff>123825</xdr:rowOff>
        </xdr:from>
        <xdr:to>
          <xdr:col>17</xdr:col>
          <xdr:colOff>352425</xdr:colOff>
          <xdr:row>15</xdr:row>
          <xdr:rowOff>381000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15</xdr:row>
          <xdr:rowOff>123825</xdr:rowOff>
        </xdr:from>
        <xdr:to>
          <xdr:col>18</xdr:col>
          <xdr:colOff>352425</xdr:colOff>
          <xdr:row>15</xdr:row>
          <xdr:rowOff>371475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15</xdr:row>
          <xdr:rowOff>123825</xdr:rowOff>
        </xdr:from>
        <xdr:to>
          <xdr:col>19</xdr:col>
          <xdr:colOff>352425</xdr:colOff>
          <xdr:row>15</xdr:row>
          <xdr:rowOff>371475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114300</xdr:rowOff>
        </xdr:from>
        <xdr:to>
          <xdr:col>17</xdr:col>
          <xdr:colOff>352425</xdr:colOff>
          <xdr:row>16</xdr:row>
          <xdr:rowOff>371475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xdr:row>
          <xdr:rowOff>114300</xdr:rowOff>
        </xdr:from>
        <xdr:to>
          <xdr:col>18</xdr:col>
          <xdr:colOff>352425</xdr:colOff>
          <xdr:row>16</xdr:row>
          <xdr:rowOff>361950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16</xdr:row>
          <xdr:rowOff>114300</xdr:rowOff>
        </xdr:from>
        <xdr:to>
          <xdr:col>19</xdr:col>
          <xdr:colOff>352425</xdr:colOff>
          <xdr:row>16</xdr:row>
          <xdr:rowOff>361950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114300</xdr:colOff>
          <xdr:row>14</xdr:row>
          <xdr:rowOff>142875</xdr:rowOff>
        </xdr:from>
        <xdr:to>
          <xdr:col>19</xdr:col>
          <xdr:colOff>361950</xdr:colOff>
          <xdr:row>16</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142875</xdr:rowOff>
        </xdr:from>
        <xdr:to>
          <xdr:col>20</xdr:col>
          <xdr:colOff>342900</xdr:colOff>
          <xdr:row>16</xdr:row>
          <xdr:rowOff>152400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14</xdr:row>
          <xdr:rowOff>142875</xdr:rowOff>
        </xdr:from>
        <xdr:to>
          <xdr:col>21</xdr:col>
          <xdr:colOff>342900</xdr:colOff>
          <xdr:row>16</xdr:row>
          <xdr:rowOff>152400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19</xdr:row>
          <xdr:rowOff>142875</xdr:rowOff>
        </xdr:from>
        <xdr:to>
          <xdr:col>19</xdr:col>
          <xdr:colOff>361950</xdr:colOff>
          <xdr:row>21</xdr:row>
          <xdr:rowOff>161925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142875</xdr:rowOff>
        </xdr:from>
        <xdr:to>
          <xdr:col>20</xdr:col>
          <xdr:colOff>342900</xdr:colOff>
          <xdr:row>21</xdr:row>
          <xdr:rowOff>152400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19</xdr:row>
          <xdr:rowOff>142875</xdr:rowOff>
        </xdr:from>
        <xdr:to>
          <xdr:col>21</xdr:col>
          <xdr:colOff>342900</xdr:colOff>
          <xdr:row>21</xdr:row>
          <xdr:rowOff>152400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24</xdr:row>
          <xdr:rowOff>142875</xdr:rowOff>
        </xdr:from>
        <xdr:to>
          <xdr:col>19</xdr:col>
          <xdr:colOff>361950</xdr:colOff>
          <xdr:row>26</xdr:row>
          <xdr:rowOff>161925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142875</xdr:rowOff>
        </xdr:from>
        <xdr:to>
          <xdr:col>20</xdr:col>
          <xdr:colOff>342900</xdr:colOff>
          <xdr:row>26</xdr:row>
          <xdr:rowOff>152400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24</xdr:row>
          <xdr:rowOff>142875</xdr:rowOff>
        </xdr:from>
        <xdr:to>
          <xdr:col>21</xdr:col>
          <xdr:colOff>342900</xdr:colOff>
          <xdr:row>26</xdr:row>
          <xdr:rowOff>152400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142875</xdr:rowOff>
        </xdr:from>
        <xdr:to>
          <xdr:col>19</xdr:col>
          <xdr:colOff>361950</xdr:colOff>
          <xdr:row>31</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142875</xdr:rowOff>
        </xdr:from>
        <xdr:to>
          <xdr:col>20</xdr:col>
          <xdr:colOff>342900</xdr:colOff>
          <xdr:row>31</xdr:row>
          <xdr:rowOff>152400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29</xdr:row>
          <xdr:rowOff>142875</xdr:rowOff>
        </xdr:from>
        <xdr:to>
          <xdr:col>21</xdr:col>
          <xdr:colOff>342900</xdr:colOff>
          <xdr:row>31</xdr:row>
          <xdr:rowOff>152400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34</xdr:row>
          <xdr:rowOff>142875</xdr:rowOff>
        </xdr:from>
        <xdr:to>
          <xdr:col>19</xdr:col>
          <xdr:colOff>361950</xdr:colOff>
          <xdr:row>36</xdr:row>
          <xdr:rowOff>161925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34</xdr:row>
          <xdr:rowOff>142875</xdr:rowOff>
        </xdr:from>
        <xdr:to>
          <xdr:col>20</xdr:col>
          <xdr:colOff>342900</xdr:colOff>
          <xdr:row>36</xdr:row>
          <xdr:rowOff>152400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34</xdr:row>
          <xdr:rowOff>142875</xdr:rowOff>
        </xdr:from>
        <xdr:to>
          <xdr:col>21</xdr:col>
          <xdr:colOff>342900</xdr:colOff>
          <xdr:row>36</xdr:row>
          <xdr:rowOff>152400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39</xdr:row>
          <xdr:rowOff>142875</xdr:rowOff>
        </xdr:from>
        <xdr:to>
          <xdr:col>19</xdr:col>
          <xdr:colOff>361950</xdr:colOff>
          <xdr:row>41</xdr:row>
          <xdr:rowOff>161925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39</xdr:row>
          <xdr:rowOff>142875</xdr:rowOff>
        </xdr:from>
        <xdr:to>
          <xdr:col>20</xdr:col>
          <xdr:colOff>342900</xdr:colOff>
          <xdr:row>41</xdr:row>
          <xdr:rowOff>152400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39</xdr:row>
          <xdr:rowOff>142875</xdr:rowOff>
        </xdr:from>
        <xdr:to>
          <xdr:col>21</xdr:col>
          <xdr:colOff>342900</xdr:colOff>
          <xdr:row>41</xdr:row>
          <xdr:rowOff>152400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44</xdr:row>
          <xdr:rowOff>142875</xdr:rowOff>
        </xdr:from>
        <xdr:to>
          <xdr:col>19</xdr:col>
          <xdr:colOff>361950</xdr:colOff>
          <xdr:row>46</xdr:row>
          <xdr:rowOff>161925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44</xdr:row>
          <xdr:rowOff>142875</xdr:rowOff>
        </xdr:from>
        <xdr:to>
          <xdr:col>20</xdr:col>
          <xdr:colOff>342900</xdr:colOff>
          <xdr:row>46</xdr:row>
          <xdr:rowOff>152400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44</xdr:row>
          <xdr:rowOff>142875</xdr:rowOff>
        </xdr:from>
        <xdr:to>
          <xdr:col>21</xdr:col>
          <xdr:colOff>342900</xdr:colOff>
          <xdr:row>46</xdr:row>
          <xdr:rowOff>152400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49</xdr:row>
          <xdr:rowOff>142875</xdr:rowOff>
        </xdr:from>
        <xdr:to>
          <xdr:col>19</xdr:col>
          <xdr:colOff>361950</xdr:colOff>
          <xdr:row>51</xdr:row>
          <xdr:rowOff>161925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49</xdr:row>
          <xdr:rowOff>142875</xdr:rowOff>
        </xdr:from>
        <xdr:to>
          <xdr:col>20</xdr:col>
          <xdr:colOff>342900</xdr:colOff>
          <xdr:row>51</xdr:row>
          <xdr:rowOff>152400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49</xdr:row>
          <xdr:rowOff>142875</xdr:rowOff>
        </xdr:from>
        <xdr:to>
          <xdr:col>21</xdr:col>
          <xdr:colOff>342900</xdr:colOff>
          <xdr:row>51</xdr:row>
          <xdr:rowOff>152400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142875</xdr:rowOff>
        </xdr:from>
        <xdr:to>
          <xdr:col>19</xdr:col>
          <xdr:colOff>361950</xdr:colOff>
          <xdr:row>56</xdr:row>
          <xdr:rowOff>161925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54</xdr:row>
          <xdr:rowOff>142875</xdr:rowOff>
        </xdr:from>
        <xdr:to>
          <xdr:col>20</xdr:col>
          <xdr:colOff>342900</xdr:colOff>
          <xdr:row>56</xdr:row>
          <xdr:rowOff>152400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54</xdr:row>
          <xdr:rowOff>142875</xdr:rowOff>
        </xdr:from>
        <xdr:to>
          <xdr:col>21</xdr:col>
          <xdr:colOff>342900</xdr:colOff>
          <xdr:row>56</xdr:row>
          <xdr:rowOff>152400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142875</xdr:rowOff>
        </xdr:from>
        <xdr:to>
          <xdr:col>19</xdr:col>
          <xdr:colOff>361950</xdr:colOff>
          <xdr:row>61</xdr:row>
          <xdr:rowOff>161925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142875</xdr:rowOff>
        </xdr:from>
        <xdr:to>
          <xdr:col>20</xdr:col>
          <xdr:colOff>342900</xdr:colOff>
          <xdr:row>61</xdr:row>
          <xdr:rowOff>152400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59</xdr:row>
          <xdr:rowOff>142875</xdr:rowOff>
        </xdr:from>
        <xdr:to>
          <xdr:col>21</xdr:col>
          <xdr:colOff>342900</xdr:colOff>
          <xdr:row>61</xdr:row>
          <xdr:rowOff>152400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realiser.com/evaluer-vos-ide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F7:V33"/>
  <sheetViews>
    <sheetView zoomScaleNormal="100" workbookViewId="0"/>
  </sheetViews>
  <sheetFormatPr baseColWidth="10" defaultColWidth="9.140625" defaultRowHeight="15" x14ac:dyDescent="0.25"/>
  <cols>
    <col min="1" max="6" width="9.140625" style="2"/>
    <col min="7" max="7" width="6.5703125" style="2" customWidth="1"/>
    <col min="8" max="11" width="9.140625" style="2"/>
    <col min="12" max="12" width="7.140625" style="2" customWidth="1"/>
    <col min="13" max="13" width="3.42578125" style="2" customWidth="1"/>
    <col min="14" max="14" width="11.7109375" style="2" customWidth="1"/>
    <col min="15" max="16" width="9.140625" style="2"/>
    <col min="17" max="17" width="3.42578125" style="2" customWidth="1"/>
    <col min="18" max="18" width="19.140625" style="2" customWidth="1"/>
    <col min="19" max="16384" width="9.140625" style="2"/>
  </cols>
  <sheetData>
    <row r="7" spans="6:22" ht="15" customHeight="1" x14ac:dyDescent="0.55000000000000004">
      <c r="F7" s="1"/>
      <c r="G7" s="1"/>
      <c r="H7" s="1"/>
      <c r="I7" s="1"/>
      <c r="J7" s="1"/>
      <c r="K7" s="1"/>
      <c r="L7" s="1"/>
      <c r="M7" s="1"/>
      <c r="N7" s="1"/>
    </row>
    <row r="8" spans="6:22" ht="15" customHeight="1" x14ac:dyDescent="0.55000000000000004">
      <c r="F8" s="1"/>
      <c r="G8" s="1"/>
      <c r="H8" s="1"/>
      <c r="I8" s="1"/>
      <c r="J8" s="1"/>
      <c r="K8" s="1"/>
      <c r="L8" s="1"/>
      <c r="M8" s="1"/>
      <c r="N8" s="1"/>
    </row>
    <row r="9" spans="6:22" ht="30" x14ac:dyDescent="0.65">
      <c r="F9" s="123" t="s">
        <v>29</v>
      </c>
      <c r="G9" s="123"/>
      <c r="H9" s="123"/>
      <c r="I9" s="123"/>
      <c r="J9" s="123"/>
      <c r="K9" s="123"/>
      <c r="L9" s="123"/>
      <c r="M9" s="123"/>
      <c r="N9" s="123"/>
    </row>
    <row r="10" spans="6:22" ht="30" x14ac:dyDescent="0.25">
      <c r="F10" s="124" t="s">
        <v>30</v>
      </c>
      <c r="G10" s="124"/>
      <c r="H10" s="124"/>
      <c r="I10" s="124"/>
      <c r="J10" s="124"/>
      <c r="K10" s="124"/>
      <c r="L10" s="124"/>
      <c r="M10" s="124"/>
      <c r="N10" s="124"/>
    </row>
    <row r="11" spans="6:22" ht="24.75" x14ac:dyDescent="0.55000000000000004">
      <c r="F11" s="1"/>
      <c r="G11" s="1"/>
      <c r="H11" s="1"/>
      <c r="I11" s="1"/>
      <c r="J11" s="1"/>
      <c r="K11" s="1"/>
      <c r="L11" s="1"/>
      <c r="M11" s="1"/>
      <c r="N11" s="1"/>
    </row>
    <row r="12" spans="6:22" ht="24.75" x14ac:dyDescent="0.55000000000000004">
      <c r="F12" s="3"/>
      <c r="G12" s="3"/>
      <c r="H12" s="3"/>
      <c r="I12" s="3"/>
      <c r="J12" s="3"/>
      <c r="K12" s="3"/>
      <c r="L12" s="3"/>
      <c r="M12" s="3"/>
      <c r="N12" s="3"/>
    </row>
    <row r="13" spans="6:22" ht="24.75" x14ac:dyDescent="0.55000000000000004">
      <c r="F13" s="1"/>
      <c r="G13" s="1"/>
      <c r="H13" s="1"/>
      <c r="I13" s="1"/>
      <c r="J13" s="1"/>
      <c r="K13" s="1"/>
      <c r="L13" s="1"/>
      <c r="M13" s="1"/>
      <c r="N13" s="1"/>
      <c r="Q13" s="4"/>
      <c r="R13" s="4"/>
      <c r="S13" s="4"/>
      <c r="T13" s="4"/>
      <c r="U13" s="119"/>
    </row>
    <row r="14" spans="6:22" ht="24.75" customHeight="1" x14ac:dyDescent="0.6">
      <c r="F14" s="5">
        <v>1</v>
      </c>
      <c r="G14" s="127" t="s">
        <v>31</v>
      </c>
      <c r="H14" s="127"/>
      <c r="I14" s="127"/>
      <c r="J14" s="127"/>
      <c r="K14" s="127"/>
      <c r="L14" s="127"/>
      <c r="M14" s="127"/>
      <c r="N14" s="1"/>
      <c r="Q14" s="4"/>
      <c r="R14" s="4"/>
      <c r="S14" s="4"/>
      <c r="T14" s="4"/>
      <c r="U14" s="119"/>
      <c r="V14" s="6"/>
    </row>
    <row r="15" spans="6:22" ht="24.75" x14ac:dyDescent="0.55000000000000004">
      <c r="F15" s="5"/>
      <c r="G15" s="127"/>
      <c r="H15" s="127"/>
      <c r="I15" s="127"/>
      <c r="J15" s="127"/>
      <c r="K15" s="127"/>
      <c r="L15" s="127"/>
      <c r="M15" s="127"/>
      <c r="N15" s="1"/>
      <c r="Q15" s="7"/>
      <c r="R15" s="4"/>
      <c r="S15" s="4"/>
      <c r="T15" s="4"/>
      <c r="U15" s="119"/>
    </row>
    <row r="16" spans="6:22" ht="24.75" x14ac:dyDescent="0.55000000000000004">
      <c r="F16" s="5">
        <v>2</v>
      </c>
      <c r="G16" s="128" t="s">
        <v>32</v>
      </c>
      <c r="H16" s="128"/>
      <c r="I16" s="128"/>
      <c r="J16" s="128"/>
      <c r="K16" s="128"/>
      <c r="L16" s="128"/>
      <c r="M16" s="128"/>
      <c r="N16" s="1"/>
    </row>
    <row r="17" spans="6:21" ht="16.5" customHeight="1" x14ac:dyDescent="0.55000000000000004">
      <c r="F17" s="1"/>
      <c r="G17" s="8"/>
      <c r="H17" s="125" t="s">
        <v>35</v>
      </c>
      <c r="I17" s="125"/>
      <c r="J17" s="125"/>
      <c r="K17" s="125"/>
      <c r="L17" s="125"/>
      <c r="M17" s="8"/>
      <c r="N17" s="1"/>
    </row>
    <row r="18" spans="6:21" ht="24.75" x14ac:dyDescent="0.55000000000000004">
      <c r="F18" s="1"/>
      <c r="G18" s="8"/>
      <c r="H18" s="125"/>
      <c r="I18" s="125"/>
      <c r="J18" s="125"/>
      <c r="K18" s="125"/>
      <c r="L18" s="125"/>
      <c r="M18" s="8"/>
      <c r="N18" s="1"/>
    </row>
    <row r="19" spans="6:21" ht="24.75" x14ac:dyDescent="0.55000000000000004">
      <c r="F19" s="1"/>
      <c r="G19" s="8"/>
      <c r="H19" s="125"/>
      <c r="I19" s="125"/>
      <c r="J19" s="125"/>
      <c r="K19" s="125"/>
      <c r="L19" s="125"/>
      <c r="M19" s="8"/>
      <c r="N19" s="1"/>
    </row>
    <row r="20" spans="6:21" ht="24.75" x14ac:dyDescent="0.55000000000000004">
      <c r="F20" s="1"/>
      <c r="G20" s="9"/>
      <c r="H20" s="9"/>
      <c r="I20" s="9"/>
      <c r="J20" s="9"/>
      <c r="K20" s="9"/>
      <c r="L20" s="9"/>
      <c r="M20" s="9"/>
      <c r="N20" s="1"/>
    </row>
    <row r="21" spans="6:21" ht="24.75" customHeight="1" x14ac:dyDescent="0.55000000000000004">
      <c r="F21" s="126">
        <v>3</v>
      </c>
      <c r="G21" s="121" t="s">
        <v>36</v>
      </c>
      <c r="H21" s="121"/>
      <c r="I21" s="121"/>
      <c r="J21" s="121"/>
      <c r="K21" s="121"/>
      <c r="L21" s="121"/>
      <c r="M21" s="10" t="s">
        <v>37</v>
      </c>
      <c r="N21" s="1"/>
      <c r="Q21" s="119" t="s">
        <v>41</v>
      </c>
    </row>
    <row r="22" spans="6:21" ht="22.5" customHeight="1" x14ac:dyDescent="0.6">
      <c r="F22" s="126"/>
      <c r="G22" s="121" t="s">
        <v>56</v>
      </c>
      <c r="H22" s="121"/>
      <c r="I22" s="121"/>
      <c r="J22" s="121"/>
      <c r="K22" s="121"/>
      <c r="L22" s="121"/>
      <c r="M22" s="10" t="s">
        <v>37</v>
      </c>
      <c r="N22" s="1"/>
      <c r="Q22" s="119"/>
      <c r="R22" s="6" t="s">
        <v>42</v>
      </c>
    </row>
    <row r="23" spans="6:21" ht="24.75" x14ac:dyDescent="0.55000000000000004">
      <c r="F23" s="1"/>
      <c r="G23" s="1"/>
      <c r="H23" s="1"/>
      <c r="I23" s="1"/>
      <c r="J23" s="1"/>
      <c r="K23" s="1"/>
      <c r="L23" s="1"/>
      <c r="M23" s="1"/>
      <c r="N23" s="1"/>
      <c r="Q23" s="119"/>
    </row>
    <row r="24" spans="6:21" ht="11.25" customHeight="1" x14ac:dyDescent="0.55000000000000004">
      <c r="F24" s="1"/>
      <c r="G24" s="1"/>
      <c r="H24" s="1"/>
      <c r="I24" s="1"/>
      <c r="J24" s="1"/>
      <c r="K24" s="1"/>
      <c r="L24" s="1"/>
      <c r="M24" s="1"/>
      <c r="N24" s="1"/>
    </row>
    <row r="25" spans="6:21" ht="18" customHeight="1" x14ac:dyDescent="0.55000000000000004">
      <c r="F25" s="3"/>
      <c r="G25" s="3"/>
      <c r="H25" s="3"/>
      <c r="I25" s="3"/>
      <c r="J25" s="3"/>
      <c r="K25" s="3"/>
      <c r="L25" s="3"/>
      <c r="M25" s="3"/>
      <c r="N25" s="3"/>
      <c r="Q25" s="11" t="s">
        <v>38</v>
      </c>
      <c r="R25" s="12"/>
      <c r="S25" s="12"/>
      <c r="T25" s="12"/>
      <c r="U25" s="12"/>
    </row>
    <row r="26" spans="6:21" ht="18" customHeight="1" x14ac:dyDescent="0.45">
      <c r="F26" s="120" t="s">
        <v>54</v>
      </c>
      <c r="G26" s="120"/>
      <c r="H26" s="120"/>
      <c r="I26" s="120"/>
      <c r="J26" s="120"/>
      <c r="K26" s="120"/>
      <c r="L26" s="120"/>
      <c r="M26" s="120"/>
      <c r="N26" s="120"/>
      <c r="Q26" s="11" t="s">
        <v>39</v>
      </c>
      <c r="R26" s="12"/>
      <c r="S26" s="12"/>
      <c r="T26" s="12"/>
      <c r="U26" s="12"/>
    </row>
    <row r="27" spans="6:21" ht="16.5" customHeight="1" x14ac:dyDescent="0.55000000000000004">
      <c r="F27" s="3"/>
      <c r="G27" s="3"/>
      <c r="H27" s="3"/>
      <c r="I27" s="3"/>
      <c r="J27" s="3"/>
      <c r="K27" s="3"/>
      <c r="L27" s="3"/>
      <c r="M27" s="3"/>
      <c r="N27" s="3"/>
      <c r="Q27" s="122" t="s">
        <v>40</v>
      </c>
      <c r="R27" s="122"/>
      <c r="S27" s="122"/>
      <c r="T27" s="122"/>
      <c r="U27" s="12"/>
    </row>
    <row r="28" spans="6:21" ht="24.75" x14ac:dyDescent="0.55000000000000004">
      <c r="F28" s="3"/>
      <c r="G28" s="3"/>
      <c r="H28" s="3"/>
      <c r="I28" s="3"/>
      <c r="J28" s="3"/>
      <c r="K28" s="3"/>
      <c r="L28" s="3"/>
      <c r="M28" s="3"/>
      <c r="N28" s="3"/>
    </row>
    <row r="29" spans="6:21" ht="24.75" x14ac:dyDescent="0.55000000000000004">
      <c r="F29" s="3"/>
      <c r="G29" s="3"/>
      <c r="H29" s="3"/>
      <c r="I29" s="3"/>
      <c r="J29" s="3"/>
      <c r="K29" s="3"/>
      <c r="L29" s="3"/>
      <c r="M29" s="3"/>
      <c r="N29" s="3"/>
    </row>
    <row r="30" spans="6:21" ht="24.75" x14ac:dyDescent="0.55000000000000004">
      <c r="F30" s="3"/>
      <c r="G30" s="3"/>
      <c r="H30" s="3"/>
      <c r="I30" s="3"/>
      <c r="J30" s="3"/>
      <c r="K30" s="3"/>
      <c r="L30" s="3"/>
      <c r="M30" s="3"/>
      <c r="N30" s="3"/>
    </row>
    <row r="31" spans="6:21" ht="24.75" x14ac:dyDescent="0.55000000000000004">
      <c r="F31" s="3"/>
      <c r="G31" s="3"/>
      <c r="H31" s="3"/>
      <c r="I31" s="3"/>
      <c r="J31" s="3"/>
      <c r="K31" s="3"/>
      <c r="L31" s="3"/>
      <c r="M31" s="3"/>
      <c r="N31" s="3"/>
    </row>
    <row r="32" spans="6:21" ht="24.75" x14ac:dyDescent="0.55000000000000004">
      <c r="F32" s="3"/>
      <c r="G32" s="3"/>
      <c r="H32" s="3"/>
      <c r="I32" s="3"/>
      <c r="J32" s="3"/>
      <c r="K32" s="3"/>
      <c r="L32" s="3"/>
      <c r="M32" s="3"/>
      <c r="N32" s="3"/>
    </row>
    <row r="33" spans="6:14" ht="24.75" x14ac:dyDescent="0.55000000000000004">
      <c r="F33" s="3"/>
      <c r="G33" s="3"/>
      <c r="H33" s="3"/>
      <c r="I33" s="3"/>
      <c r="J33" s="3"/>
      <c r="K33" s="3"/>
      <c r="L33" s="3"/>
      <c r="M33" s="3"/>
      <c r="N33" s="3"/>
    </row>
  </sheetData>
  <sheetProtection algorithmName="SHA-512" hashValue="zhYyACn3gv0zlqsazm1mNQAfh0DtYjyATsRyTj+TuffsegATOTQxGr7TK8773iKg638s/e8RtuwZqJsWb+JKiA==" saltValue="OBTyJzKca/zUW7g0hZg9Vg==" spinCount="100000" sheet="1" objects="1" scenarios="1"/>
  <mergeCells count="12">
    <mergeCell ref="Q27:T27"/>
    <mergeCell ref="F9:N9"/>
    <mergeCell ref="F10:N10"/>
    <mergeCell ref="H17:L19"/>
    <mergeCell ref="F21:F22"/>
    <mergeCell ref="G14:M15"/>
    <mergeCell ref="G16:M16"/>
    <mergeCell ref="U13:U15"/>
    <mergeCell ref="Q21:Q23"/>
    <mergeCell ref="F26:N26"/>
    <mergeCell ref="G21:L21"/>
    <mergeCell ref="G22:L22"/>
  </mergeCells>
  <hyperlinks>
    <hyperlink ref="G16:M16" location="Critères!A1" display="Définissez ensuite vos propres critères d'évaluation" xr:uid="{E2757509-3AE5-4757-B845-882FCA2E44F0}"/>
    <hyperlink ref="M21" location="MatriceSolo!A1" display="ici" xr:uid="{F4174026-DED7-43DD-B79D-3E7108E1726B}"/>
    <hyperlink ref="M22" location="MatriceGroupe!A1" display="ici" xr:uid="{1C33E629-85DB-4221-B267-8589D778BA12}"/>
    <hyperlink ref="Q27" r:id="rId1" xr:uid="{5CF29FEC-AA2E-4A9A-A9E2-BE9BF8E69081}"/>
    <hyperlink ref="G14:M15" location="Options!A1" display="Commencez par détailler les options (ou solutions) que vous souhaitez évaluer" xr:uid="{88D2252F-811D-4CFE-AA28-69364F1760DD}"/>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90C66-6189-4967-B028-CAAD65C417D4}">
  <sheetPr codeName="Feuil3"/>
  <dimension ref="B2:D14"/>
  <sheetViews>
    <sheetView workbookViewId="0">
      <selection activeCell="C5" sqref="C5"/>
    </sheetView>
  </sheetViews>
  <sheetFormatPr baseColWidth="10" defaultRowHeight="15" x14ac:dyDescent="0.25"/>
  <cols>
    <col min="1" max="1" width="11.42578125" style="2"/>
    <col min="2" max="2" width="14.28515625" style="2" customWidth="1"/>
    <col min="3" max="3" width="26.42578125" style="2" customWidth="1"/>
    <col min="4" max="4" width="125" style="2" customWidth="1"/>
    <col min="5" max="16384" width="11.42578125" style="2"/>
  </cols>
  <sheetData>
    <row r="2" spans="2:4" ht="38.25" customHeight="1" x14ac:dyDescent="0.25">
      <c r="B2" s="129" t="s">
        <v>57</v>
      </c>
      <c r="C2" s="129"/>
      <c r="D2" s="129"/>
    </row>
    <row r="3" spans="2:4" ht="15" customHeight="1" x14ac:dyDescent="0.25">
      <c r="B3" s="16"/>
      <c r="C3" s="16"/>
      <c r="D3" s="16"/>
    </row>
    <row r="4" spans="2:4" ht="31.5" customHeight="1" thickBot="1" x14ac:dyDescent="0.3">
      <c r="C4" s="17" t="s">
        <v>33</v>
      </c>
      <c r="D4" s="17" t="s">
        <v>22</v>
      </c>
    </row>
    <row r="5" spans="2:4" ht="48.75" customHeight="1" x14ac:dyDescent="0.25">
      <c r="B5" s="14" t="s">
        <v>0</v>
      </c>
      <c r="C5" s="78"/>
      <c r="D5" s="77"/>
    </row>
    <row r="6" spans="2:4" ht="48.75" customHeight="1" x14ac:dyDescent="0.45">
      <c r="B6" s="15" t="s">
        <v>1</v>
      </c>
      <c r="C6" s="79"/>
      <c r="D6" s="80"/>
    </row>
    <row r="7" spans="2:4" ht="48.75" customHeight="1" x14ac:dyDescent="0.45">
      <c r="B7" s="15" t="s">
        <v>2</v>
      </c>
      <c r="C7" s="79"/>
      <c r="D7" s="80"/>
    </row>
    <row r="8" spans="2:4" ht="48.75" customHeight="1" x14ac:dyDescent="0.45">
      <c r="B8" s="15" t="s">
        <v>3</v>
      </c>
      <c r="C8" s="79"/>
      <c r="D8" s="80"/>
    </row>
    <row r="9" spans="2:4" ht="48.75" customHeight="1" x14ac:dyDescent="0.45">
      <c r="B9" s="15" t="s">
        <v>4</v>
      </c>
      <c r="C9" s="79"/>
      <c r="D9" s="80"/>
    </row>
    <row r="10" spans="2:4" ht="48.75" customHeight="1" x14ac:dyDescent="0.45">
      <c r="B10" s="15" t="s">
        <v>5</v>
      </c>
      <c r="C10" s="79"/>
      <c r="D10" s="80"/>
    </row>
    <row r="11" spans="2:4" ht="48.75" customHeight="1" x14ac:dyDescent="0.45">
      <c r="B11" s="15" t="s">
        <v>6</v>
      </c>
      <c r="C11" s="79"/>
      <c r="D11" s="80"/>
    </row>
    <row r="12" spans="2:4" ht="48.75" customHeight="1" x14ac:dyDescent="0.45">
      <c r="B12" s="15" t="s">
        <v>7</v>
      </c>
      <c r="C12" s="79"/>
      <c r="D12" s="80"/>
    </row>
    <row r="13" spans="2:4" ht="48.75" customHeight="1" x14ac:dyDescent="0.45">
      <c r="B13" s="15" t="s">
        <v>8</v>
      </c>
      <c r="C13" s="79"/>
      <c r="D13" s="80"/>
    </row>
    <row r="14" spans="2:4" ht="48.75" customHeight="1" thickBot="1" x14ac:dyDescent="0.5">
      <c r="B14" s="13" t="s">
        <v>9</v>
      </c>
      <c r="C14" s="81"/>
      <c r="D14" s="82"/>
    </row>
  </sheetData>
  <sheetProtection algorithmName="SHA-512" hashValue="UvdYfukz1nRqzTT65UPctPKJeIAXfaXivb5ImWGL10icOMwOpmNo27tPO9K+dx3SsGDVFBotgr8n84Ws+RmGxw==" saltValue="VLd5++UE9V6dEp5gXve7Sw==" spinCount="100000" sheet="1" objects="1" scenarios="1"/>
  <mergeCells count="1">
    <mergeCell ref="B2:D2"/>
  </mergeCells>
  <phoneticPr fontId="1"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A0B24-F6B9-4F4B-BA25-4BDD7A35AF27}">
  <sheetPr codeName="Feuil4"/>
  <dimension ref="B2:D16"/>
  <sheetViews>
    <sheetView workbookViewId="0">
      <selection activeCell="C5" sqref="C5"/>
    </sheetView>
  </sheetViews>
  <sheetFormatPr baseColWidth="10" defaultRowHeight="15" x14ac:dyDescent="0.25"/>
  <cols>
    <col min="1" max="1" width="11.42578125" style="2"/>
    <col min="2" max="2" width="14.28515625" style="2" customWidth="1"/>
    <col min="3" max="3" width="26.42578125" style="2" customWidth="1"/>
    <col min="4" max="4" width="117.42578125" style="2" customWidth="1"/>
    <col min="5" max="16384" width="11.42578125" style="2"/>
  </cols>
  <sheetData>
    <row r="2" spans="2:4" ht="38.25" customHeight="1" x14ac:dyDescent="0.25">
      <c r="B2" s="129" t="s">
        <v>58</v>
      </c>
      <c r="C2" s="129"/>
      <c r="D2" s="129"/>
    </row>
    <row r="4" spans="2:4" ht="28.5" customHeight="1" thickBot="1" x14ac:dyDescent="0.3">
      <c r="C4" s="17" t="s">
        <v>34</v>
      </c>
      <c r="D4" s="17" t="s">
        <v>22</v>
      </c>
    </row>
    <row r="5" spans="2:4" ht="48.75" customHeight="1" x14ac:dyDescent="0.25">
      <c r="B5" s="14" t="s">
        <v>10</v>
      </c>
      <c r="C5" s="78"/>
      <c r="D5" s="77"/>
    </row>
    <row r="6" spans="2:4" ht="48.75" customHeight="1" x14ac:dyDescent="0.25">
      <c r="B6" s="15" t="s">
        <v>11</v>
      </c>
      <c r="C6" s="79"/>
      <c r="D6" s="83"/>
    </row>
    <row r="7" spans="2:4" ht="48.75" customHeight="1" x14ac:dyDescent="0.25">
      <c r="B7" s="15" t="s">
        <v>12</v>
      </c>
      <c r="C7" s="79"/>
      <c r="D7" s="83"/>
    </row>
    <row r="8" spans="2:4" ht="48.75" customHeight="1" x14ac:dyDescent="0.25">
      <c r="B8" s="15" t="s">
        <v>13</v>
      </c>
      <c r="C8" s="79"/>
      <c r="D8" s="83"/>
    </row>
    <row r="9" spans="2:4" ht="48.75" customHeight="1" x14ac:dyDescent="0.25">
      <c r="B9" s="15" t="s">
        <v>14</v>
      </c>
      <c r="C9" s="79"/>
      <c r="D9" s="83"/>
    </row>
    <row r="10" spans="2:4" ht="48.75" customHeight="1" x14ac:dyDescent="0.25">
      <c r="B10" s="15" t="s">
        <v>15</v>
      </c>
      <c r="C10" s="79"/>
      <c r="D10" s="83"/>
    </row>
    <row r="11" spans="2:4" ht="48.75" customHeight="1" x14ac:dyDescent="0.25">
      <c r="B11" s="15" t="s">
        <v>16</v>
      </c>
      <c r="C11" s="79"/>
      <c r="D11" s="83"/>
    </row>
    <row r="12" spans="2:4" ht="48.75" customHeight="1" x14ac:dyDescent="0.25">
      <c r="B12" s="15" t="s">
        <v>17</v>
      </c>
      <c r="C12" s="79"/>
      <c r="D12" s="83"/>
    </row>
    <row r="13" spans="2:4" ht="48.75" customHeight="1" x14ac:dyDescent="0.25">
      <c r="B13" s="15" t="s">
        <v>18</v>
      </c>
      <c r="C13" s="79"/>
      <c r="D13" s="83"/>
    </row>
    <row r="14" spans="2:4" ht="48.75" customHeight="1" x14ac:dyDescent="0.25">
      <c r="B14" s="15" t="s">
        <v>19</v>
      </c>
      <c r="C14" s="79"/>
      <c r="D14" s="83"/>
    </row>
    <row r="15" spans="2:4" ht="48.75" customHeight="1" x14ac:dyDescent="0.25">
      <c r="B15" s="15" t="s">
        <v>20</v>
      </c>
      <c r="C15" s="79"/>
      <c r="D15" s="83"/>
    </row>
    <row r="16" spans="2:4" ht="48.75" customHeight="1" thickBot="1" x14ac:dyDescent="0.3">
      <c r="B16" s="13" t="s">
        <v>21</v>
      </c>
      <c r="C16" s="81"/>
      <c r="D16" s="84"/>
    </row>
  </sheetData>
  <sheetProtection algorithmName="SHA-512" hashValue="ifVQqJ+EH6YrCWz3YFIkOhiB6NeeW+5c1ozpXv6vuWQPBY6BB4S//udyViTk0mAbjUelJeNnJpw+cJ6EtJkfIw==" saltValue="kWAJkPIGFQYVfjJeQwTBNw==" spinCount="100000" sheet="1" objects="1" scenarios="1"/>
  <mergeCells count="1">
    <mergeCell ref="B2:D2"/>
  </mergeCells>
  <phoneticPr fontId="1" type="noConversion"/>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1381B-2CDF-4935-BA74-CC8A3D0CCD9B}">
  <sheetPr codeName="Feuil1"/>
  <dimension ref="B2:T20"/>
  <sheetViews>
    <sheetView zoomScaleNormal="100" workbookViewId="0">
      <selection activeCell="C8" sqref="C8:N8"/>
    </sheetView>
  </sheetViews>
  <sheetFormatPr baseColWidth="10" defaultRowHeight="15" x14ac:dyDescent="0.25"/>
  <cols>
    <col min="1" max="1" width="11.42578125" style="2"/>
    <col min="2" max="2" width="46.28515625" style="2" customWidth="1"/>
    <col min="3" max="14" width="8.7109375" style="2" customWidth="1"/>
    <col min="15" max="15" width="2.28515625" style="2" customWidth="1"/>
    <col min="16" max="16" width="15" style="2" customWidth="1"/>
    <col min="17" max="20" width="6.28515625" style="2" customWidth="1"/>
    <col min="21" max="16384" width="11.42578125" style="2"/>
  </cols>
  <sheetData>
    <row r="2" spans="2:20" ht="38.25" customHeight="1" x14ac:dyDescent="0.25">
      <c r="B2" s="129" t="s">
        <v>43</v>
      </c>
      <c r="C2" s="129"/>
      <c r="D2" s="129"/>
      <c r="E2" s="129"/>
      <c r="F2" s="129"/>
      <c r="G2" s="129"/>
      <c r="H2" s="129"/>
      <c r="I2" s="129"/>
      <c r="J2" s="129"/>
      <c r="K2" s="129"/>
      <c r="L2" s="129"/>
      <c r="M2" s="129"/>
      <c r="N2" s="129"/>
      <c r="O2" s="129"/>
      <c r="P2" s="129"/>
      <c r="Q2" s="129"/>
      <c r="R2" s="129"/>
      <c r="S2" s="129"/>
      <c r="T2" s="129"/>
    </row>
    <row r="3" spans="2:20" ht="15.75" customHeight="1" x14ac:dyDescent="0.25">
      <c r="B3" s="129" t="s">
        <v>44</v>
      </c>
      <c r="C3" s="129"/>
      <c r="D3" s="129"/>
      <c r="E3" s="129"/>
      <c r="F3" s="129"/>
      <c r="G3" s="129"/>
      <c r="H3" s="129"/>
      <c r="I3" s="129"/>
      <c r="J3" s="129"/>
      <c r="K3" s="129"/>
      <c r="L3" s="129"/>
      <c r="M3" s="129"/>
      <c r="N3" s="129"/>
      <c r="O3" s="129"/>
      <c r="P3" s="129"/>
      <c r="Q3" s="129"/>
      <c r="R3" s="129"/>
      <c r="S3" s="129"/>
      <c r="T3" s="129"/>
    </row>
    <row r="5" spans="2:20" ht="16.5" customHeight="1" thickBot="1" x14ac:dyDescent="0.3"/>
    <row r="6" spans="2:20" ht="84" customHeight="1" x14ac:dyDescent="0.65">
      <c r="C6" s="132" t="str">
        <f>IF(Critères!C5&lt;&gt;"",Critères!C5,"Critère 1")</f>
        <v>Critère 1</v>
      </c>
      <c r="D6" s="134" t="str">
        <f>IF(Critères!$C6&lt;&gt;"",Critères!$C6,"Critère 2")</f>
        <v>Critère 2</v>
      </c>
      <c r="E6" s="134" t="str">
        <f>IF(Critères!$C7&lt;&gt;"",Critères!$C7,"Critère 3")</f>
        <v>Critère 3</v>
      </c>
      <c r="F6" s="134" t="str">
        <f>IF(Critères!$C8&lt;&gt;"",Critères!$C8,"Critère 4")</f>
        <v>Critère 4</v>
      </c>
      <c r="G6" s="134" t="str">
        <f>IF(Critères!$C9&lt;&gt;"",Critères!$C9,"Critère 5")</f>
        <v>Critère 5</v>
      </c>
      <c r="H6" s="134" t="str">
        <f>IF(Critères!$C10&lt;&gt;"",Critères!$C10,"Critère 6")</f>
        <v>Critère 6</v>
      </c>
      <c r="I6" s="134" t="str">
        <f>IF(Critères!$C11&lt;&gt;"",Critères!$C11,"Critère 7")</f>
        <v>Critère 7</v>
      </c>
      <c r="J6" s="134" t="str">
        <f>IF(Critères!$C12&lt;&gt;"",Critères!$C12,"Critère 8")</f>
        <v>Critère 8</v>
      </c>
      <c r="K6" s="134" t="str">
        <f>IF(Critères!$C13&lt;&gt;"",Critères!$C13,"Critère 9")</f>
        <v>Critère 9</v>
      </c>
      <c r="L6" s="134" t="str">
        <f>IF(Critères!$C14&lt;&gt;"",Critères!$C14,"Critère 10")</f>
        <v>Critère 10</v>
      </c>
      <c r="M6" s="134" t="str">
        <f>IF(Critères!$C15&lt;&gt;"",Critères!$C15,"Critère 11")</f>
        <v>Critère 11</v>
      </c>
      <c r="N6" s="136" t="str">
        <f>IF(Critères!$C16&lt;&gt;"",Critères!$C16,"Critère 12")</f>
        <v>Critère 12</v>
      </c>
      <c r="O6" s="29"/>
      <c r="P6" s="130" t="s">
        <v>27</v>
      </c>
      <c r="R6" s="130" t="s">
        <v>23</v>
      </c>
      <c r="S6" s="130"/>
      <c r="T6" s="130"/>
    </row>
    <row r="7" spans="2:20" ht="72.75" customHeight="1" thickBot="1" x14ac:dyDescent="0.3">
      <c r="C7" s="133"/>
      <c r="D7" s="135"/>
      <c r="E7" s="135"/>
      <c r="F7" s="135"/>
      <c r="G7" s="135"/>
      <c r="H7" s="135"/>
      <c r="I7" s="135"/>
      <c r="J7" s="135"/>
      <c r="K7" s="135"/>
      <c r="L7" s="135"/>
      <c r="M7" s="135"/>
      <c r="N7" s="137"/>
      <c r="O7" s="29"/>
      <c r="P7" s="131"/>
      <c r="R7" s="30" t="s">
        <v>24</v>
      </c>
      <c r="S7" s="30" t="s">
        <v>25</v>
      </c>
      <c r="T7" s="30" t="s">
        <v>26</v>
      </c>
    </row>
    <row r="8" spans="2:20" ht="36" customHeight="1" x14ac:dyDescent="0.25">
      <c r="B8" s="26" t="str">
        <f>IF(Options!C5="","Option 1",Options!C5)</f>
        <v>Option 1</v>
      </c>
      <c r="C8" s="85"/>
      <c r="D8" s="85"/>
      <c r="E8" s="85"/>
      <c r="F8" s="85"/>
      <c r="G8" s="85"/>
      <c r="H8" s="85"/>
      <c r="I8" s="85"/>
      <c r="J8" s="85"/>
      <c r="K8" s="85"/>
      <c r="L8" s="85"/>
      <c r="M8" s="85"/>
      <c r="N8" s="86"/>
      <c r="O8" s="23"/>
      <c r="P8" s="24" t="str">
        <f>IF(AND(C8="",D8="",E8="",F8="",G8="",H8="",I8="",J8="",K8="",L8="",M8="",N8=""),"",AVERAGE(C8:N8))</f>
        <v/>
      </c>
      <c r="R8" s="89"/>
      <c r="S8" s="90"/>
      <c r="T8" s="91"/>
    </row>
    <row r="9" spans="2:20" ht="36" customHeight="1" x14ac:dyDescent="0.25">
      <c r="B9" s="27" t="str">
        <f>IF(Options!C6="","Option 2",Options!C6)</f>
        <v>Option 2</v>
      </c>
      <c r="C9" s="85"/>
      <c r="D9" s="85"/>
      <c r="E9" s="85"/>
      <c r="F9" s="85"/>
      <c r="G9" s="85"/>
      <c r="H9" s="85"/>
      <c r="I9" s="85"/>
      <c r="J9" s="85"/>
      <c r="K9" s="85"/>
      <c r="L9" s="85"/>
      <c r="M9" s="85"/>
      <c r="N9" s="86"/>
      <c r="O9" s="23"/>
      <c r="P9" s="24" t="str">
        <f t="shared" ref="P9:P17" si="0">IF(AND(C9="",D9="",E9="",F9="",G9="",H9="",I9="",J9="",K9="",L9="",M9="",N9=""),"",AVERAGE(C9:N9))</f>
        <v/>
      </c>
      <c r="R9" s="92"/>
      <c r="S9" s="93"/>
      <c r="T9" s="94"/>
    </row>
    <row r="10" spans="2:20" ht="36" customHeight="1" x14ac:dyDescent="0.25">
      <c r="B10" s="27" t="str">
        <f>IF(Options!C7="","Option 3",Options!C7)</f>
        <v>Option 3</v>
      </c>
      <c r="C10" s="85"/>
      <c r="D10" s="85"/>
      <c r="E10" s="85"/>
      <c r="F10" s="85"/>
      <c r="G10" s="85"/>
      <c r="H10" s="85"/>
      <c r="I10" s="85"/>
      <c r="J10" s="85"/>
      <c r="K10" s="85"/>
      <c r="L10" s="85"/>
      <c r="M10" s="85"/>
      <c r="N10" s="86"/>
      <c r="O10" s="23"/>
      <c r="P10" s="24" t="str">
        <f t="shared" si="0"/>
        <v/>
      </c>
      <c r="R10" s="92"/>
      <c r="S10" s="93"/>
      <c r="T10" s="94"/>
    </row>
    <row r="11" spans="2:20" ht="36" customHeight="1" x14ac:dyDescent="0.25">
      <c r="B11" s="27" t="str">
        <f>IF(Options!C8="","Option 4",Options!C8)</f>
        <v>Option 4</v>
      </c>
      <c r="C11" s="85"/>
      <c r="D11" s="85"/>
      <c r="E11" s="85"/>
      <c r="F11" s="85"/>
      <c r="G11" s="85"/>
      <c r="H11" s="85"/>
      <c r="I11" s="85"/>
      <c r="J11" s="85"/>
      <c r="K11" s="85"/>
      <c r="L11" s="85"/>
      <c r="M11" s="85"/>
      <c r="N11" s="86"/>
      <c r="O11" s="23"/>
      <c r="P11" s="24" t="str">
        <f t="shared" si="0"/>
        <v/>
      </c>
      <c r="R11" s="92"/>
      <c r="S11" s="93"/>
      <c r="T11" s="94"/>
    </row>
    <row r="12" spans="2:20" ht="36" customHeight="1" x14ac:dyDescent="0.25">
      <c r="B12" s="27" t="str">
        <f>IF(Options!C9="","Option 5",Options!C9)</f>
        <v>Option 5</v>
      </c>
      <c r="C12" s="85"/>
      <c r="D12" s="85"/>
      <c r="E12" s="85"/>
      <c r="F12" s="85"/>
      <c r="G12" s="85"/>
      <c r="H12" s="85"/>
      <c r="I12" s="85"/>
      <c r="J12" s="85"/>
      <c r="K12" s="85"/>
      <c r="L12" s="85"/>
      <c r="M12" s="85"/>
      <c r="N12" s="86"/>
      <c r="O12" s="23"/>
      <c r="P12" s="24" t="str">
        <f t="shared" si="0"/>
        <v/>
      </c>
      <c r="R12" s="92"/>
      <c r="S12" s="93"/>
      <c r="T12" s="94"/>
    </row>
    <row r="13" spans="2:20" ht="36" customHeight="1" x14ac:dyDescent="0.25">
      <c r="B13" s="27" t="str">
        <f>IF(Options!C10="","Option 6",Options!C10)</f>
        <v>Option 6</v>
      </c>
      <c r="C13" s="85"/>
      <c r="D13" s="85"/>
      <c r="E13" s="85"/>
      <c r="F13" s="85"/>
      <c r="G13" s="85"/>
      <c r="H13" s="85"/>
      <c r="I13" s="85"/>
      <c r="J13" s="85"/>
      <c r="K13" s="85"/>
      <c r="L13" s="85"/>
      <c r="M13" s="85"/>
      <c r="N13" s="86"/>
      <c r="O13" s="23"/>
      <c r="P13" s="24" t="str">
        <f t="shared" si="0"/>
        <v/>
      </c>
      <c r="R13" s="92"/>
      <c r="S13" s="93"/>
      <c r="T13" s="94"/>
    </row>
    <row r="14" spans="2:20" ht="36" customHeight="1" x14ac:dyDescent="0.25">
      <c r="B14" s="27" t="str">
        <f>IF(Options!C11="","Option 7",Options!C11)</f>
        <v>Option 7</v>
      </c>
      <c r="C14" s="85"/>
      <c r="D14" s="85"/>
      <c r="E14" s="85"/>
      <c r="F14" s="85"/>
      <c r="G14" s="85"/>
      <c r="H14" s="85"/>
      <c r="I14" s="85"/>
      <c r="J14" s="85"/>
      <c r="K14" s="85"/>
      <c r="L14" s="85"/>
      <c r="M14" s="85"/>
      <c r="N14" s="86"/>
      <c r="O14" s="23"/>
      <c r="P14" s="24" t="str">
        <f t="shared" si="0"/>
        <v/>
      </c>
      <c r="R14" s="92"/>
      <c r="S14" s="93"/>
      <c r="T14" s="94"/>
    </row>
    <row r="15" spans="2:20" ht="36" customHeight="1" x14ac:dyDescent="0.25">
      <c r="B15" s="27" t="str">
        <f>IF(Options!C12="","Option 8",Options!C12)</f>
        <v>Option 8</v>
      </c>
      <c r="C15" s="85"/>
      <c r="D15" s="85"/>
      <c r="E15" s="85"/>
      <c r="F15" s="85"/>
      <c r="G15" s="85"/>
      <c r="H15" s="85"/>
      <c r="I15" s="85"/>
      <c r="J15" s="85"/>
      <c r="K15" s="85"/>
      <c r="L15" s="85"/>
      <c r="M15" s="85"/>
      <c r="N15" s="86"/>
      <c r="O15" s="23"/>
      <c r="P15" s="24" t="str">
        <f t="shared" si="0"/>
        <v/>
      </c>
      <c r="R15" s="92"/>
      <c r="S15" s="93"/>
      <c r="T15" s="94"/>
    </row>
    <row r="16" spans="2:20" ht="36" customHeight="1" x14ac:dyDescent="0.25">
      <c r="B16" s="27" t="str">
        <f>IF(Options!C13="","Option 9",Options!C13)</f>
        <v>Option 9</v>
      </c>
      <c r="C16" s="85"/>
      <c r="D16" s="85"/>
      <c r="E16" s="85"/>
      <c r="F16" s="85"/>
      <c r="G16" s="85"/>
      <c r="H16" s="85"/>
      <c r="I16" s="85"/>
      <c r="J16" s="85"/>
      <c r="K16" s="85"/>
      <c r="L16" s="85"/>
      <c r="M16" s="85"/>
      <c r="N16" s="86"/>
      <c r="O16" s="23"/>
      <c r="P16" s="24" t="str">
        <f t="shared" si="0"/>
        <v/>
      </c>
      <c r="R16" s="92"/>
      <c r="S16" s="93"/>
      <c r="T16" s="94"/>
    </row>
    <row r="17" spans="2:20" ht="36" customHeight="1" thickBot="1" x14ac:dyDescent="0.3">
      <c r="B17" s="28" t="str">
        <f>IF(Options!C14="","Option 10",Options!C14)</f>
        <v>Option 10</v>
      </c>
      <c r="C17" s="87"/>
      <c r="D17" s="87"/>
      <c r="E17" s="87"/>
      <c r="F17" s="87"/>
      <c r="G17" s="87"/>
      <c r="H17" s="87"/>
      <c r="I17" s="87"/>
      <c r="J17" s="87"/>
      <c r="K17" s="87"/>
      <c r="L17" s="87"/>
      <c r="M17" s="87"/>
      <c r="N17" s="88"/>
      <c r="O17" s="23"/>
      <c r="P17" s="25" t="str">
        <f t="shared" si="0"/>
        <v/>
      </c>
      <c r="R17" s="95"/>
      <c r="S17" s="96"/>
      <c r="T17" s="97"/>
    </row>
    <row r="18" spans="2:20" ht="15.75" thickBot="1" x14ac:dyDescent="0.3"/>
    <row r="19" spans="2:20" ht="51.75" customHeight="1" thickBot="1" x14ac:dyDescent="0.3">
      <c r="B19" s="18" t="s">
        <v>28</v>
      </c>
      <c r="C19" s="19" t="str">
        <f>IF(AND(C8="",C9="",C10="",C11="",C12="",C13="",C14="",C15="",C16="",C17=""),"",AVERAGE(C8:C17))</f>
        <v/>
      </c>
      <c r="D19" s="20" t="str">
        <f t="shared" ref="D19:N19" si="1">IF(AND(D8="",D9="",D10="",D11="",D12="",D13="",D14="",D15="",D16="",D17=""),"",AVERAGE(D8:D17))</f>
        <v/>
      </c>
      <c r="E19" s="20" t="str">
        <f t="shared" si="1"/>
        <v/>
      </c>
      <c r="F19" s="20" t="str">
        <f t="shared" si="1"/>
        <v/>
      </c>
      <c r="G19" s="20" t="str">
        <f t="shared" si="1"/>
        <v/>
      </c>
      <c r="H19" s="20" t="str">
        <f t="shared" si="1"/>
        <v/>
      </c>
      <c r="I19" s="20" t="str">
        <f t="shared" si="1"/>
        <v/>
      </c>
      <c r="J19" s="20" t="str">
        <f t="shared" si="1"/>
        <v/>
      </c>
      <c r="K19" s="20" t="str">
        <f t="shared" si="1"/>
        <v/>
      </c>
      <c r="L19" s="20" t="str">
        <f t="shared" si="1"/>
        <v/>
      </c>
      <c r="M19" s="20" t="str">
        <f t="shared" si="1"/>
        <v/>
      </c>
      <c r="N19" s="21" t="str">
        <f t="shared" si="1"/>
        <v/>
      </c>
    </row>
    <row r="20" spans="2:20" ht="15.75" customHeight="1" x14ac:dyDescent="0.65">
      <c r="B20" s="22"/>
    </row>
  </sheetData>
  <sheetProtection algorithmName="SHA-512" hashValue="xZSavJgZhaXAyJ1/QAl1pAPN1Lg6rx/uVedIBlT87pY+0zIswC/2d2UTk3g8Fy/9sCJ/+iILkWq55yrTqcwjCw==" saltValue="xmz/O/KY6NA1ONN3bPPysg==" spinCount="100000" sheet="1" objects="1" scenarios="1"/>
  <mergeCells count="16">
    <mergeCell ref="B2:T2"/>
    <mergeCell ref="P6:P7"/>
    <mergeCell ref="R6:T6"/>
    <mergeCell ref="C6:C7"/>
    <mergeCell ref="D6:D7"/>
    <mergeCell ref="E6:E7"/>
    <mergeCell ref="F6:F7"/>
    <mergeCell ref="G6:G7"/>
    <mergeCell ref="H6:H7"/>
    <mergeCell ref="I6:I7"/>
    <mergeCell ref="B3:T3"/>
    <mergeCell ref="J6:J7"/>
    <mergeCell ref="K6:K7"/>
    <mergeCell ref="L6:L7"/>
    <mergeCell ref="M6:M7"/>
    <mergeCell ref="N6:N7"/>
  </mergeCells>
  <phoneticPr fontId="1" type="noConversion"/>
  <conditionalFormatting sqref="B8">
    <cfRule type="containsText" dxfId="14" priority="4" operator="containsText" text="Option 1">
      <formula>NOT(ISERROR(SEARCH("Option 1",B8)))</formula>
    </cfRule>
    <cfRule type="expression" dxfId="13" priority="5">
      <formula>"Option 1"</formula>
    </cfRule>
  </conditionalFormatting>
  <conditionalFormatting sqref="B8:B17">
    <cfRule type="containsText" dxfId="12" priority="3" operator="containsText" text="Option">
      <formula>NOT(ISERROR(SEARCH("Option",B8)))</formula>
    </cfRule>
  </conditionalFormatting>
  <conditionalFormatting sqref="C6:P6">
    <cfRule type="containsText" dxfId="11" priority="2" operator="containsText" text="Critère">
      <formula>NOT(ISERROR(SEARCH("Critère",C6)))</formula>
    </cfRule>
  </conditionalFormatting>
  <dataValidations count="1">
    <dataValidation type="whole" allowBlank="1" showInputMessage="1" showErrorMessage="1" sqref="C8:O17" xr:uid="{95568A03-BAFB-42EE-A718-82DCBF0400B3}">
      <formula1>0</formula1>
      <formula2>10</formula2>
    </dataValidation>
  </dataValidations>
  <pageMargins left="0.7" right="0.7" top="0.75" bottom="0.75"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95250</xdr:colOff>
                    <xdr:row>7</xdr:row>
                    <xdr:rowOff>114300</xdr:rowOff>
                  </from>
                  <to>
                    <xdr:col>17</xdr:col>
                    <xdr:colOff>342900</xdr:colOff>
                    <xdr:row>7</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95250</xdr:colOff>
                    <xdr:row>7</xdr:row>
                    <xdr:rowOff>114300</xdr:rowOff>
                  </from>
                  <to>
                    <xdr:col>18</xdr:col>
                    <xdr:colOff>342900</xdr:colOff>
                    <xdr:row>7</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95250</xdr:colOff>
                    <xdr:row>7</xdr:row>
                    <xdr:rowOff>114300</xdr:rowOff>
                  </from>
                  <to>
                    <xdr:col>19</xdr:col>
                    <xdr:colOff>342900</xdr:colOff>
                    <xdr:row>7</xdr:row>
                    <xdr:rowOff>371475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17</xdr:col>
                    <xdr:colOff>104775</xdr:colOff>
                    <xdr:row>8</xdr:row>
                    <xdr:rowOff>104775</xdr:rowOff>
                  </from>
                  <to>
                    <xdr:col>17</xdr:col>
                    <xdr:colOff>342900</xdr:colOff>
                    <xdr:row>8</xdr:row>
                    <xdr:rowOff>371475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18</xdr:col>
                    <xdr:colOff>104775</xdr:colOff>
                    <xdr:row>8</xdr:row>
                    <xdr:rowOff>104775</xdr:rowOff>
                  </from>
                  <to>
                    <xdr:col>18</xdr:col>
                    <xdr:colOff>342900</xdr:colOff>
                    <xdr:row>8</xdr:row>
                    <xdr:rowOff>361950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19</xdr:col>
                    <xdr:colOff>104775</xdr:colOff>
                    <xdr:row>8</xdr:row>
                    <xdr:rowOff>104775</xdr:rowOff>
                  </from>
                  <to>
                    <xdr:col>19</xdr:col>
                    <xdr:colOff>342900</xdr:colOff>
                    <xdr:row>8</xdr:row>
                    <xdr:rowOff>361950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17</xdr:col>
                    <xdr:colOff>104775</xdr:colOff>
                    <xdr:row>9</xdr:row>
                    <xdr:rowOff>114300</xdr:rowOff>
                  </from>
                  <to>
                    <xdr:col>17</xdr:col>
                    <xdr:colOff>342900</xdr:colOff>
                    <xdr:row>9</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18</xdr:col>
                    <xdr:colOff>104775</xdr:colOff>
                    <xdr:row>9</xdr:row>
                    <xdr:rowOff>114300</xdr:rowOff>
                  </from>
                  <to>
                    <xdr:col>18</xdr:col>
                    <xdr:colOff>342900</xdr:colOff>
                    <xdr:row>9</xdr:row>
                    <xdr:rowOff>371475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19</xdr:col>
                    <xdr:colOff>104775</xdr:colOff>
                    <xdr:row>9</xdr:row>
                    <xdr:rowOff>114300</xdr:rowOff>
                  </from>
                  <to>
                    <xdr:col>19</xdr:col>
                    <xdr:colOff>342900</xdr:colOff>
                    <xdr:row>9</xdr:row>
                    <xdr:rowOff>371475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17</xdr:col>
                    <xdr:colOff>114300</xdr:colOff>
                    <xdr:row>10</xdr:row>
                    <xdr:rowOff>104775</xdr:rowOff>
                  </from>
                  <to>
                    <xdr:col>17</xdr:col>
                    <xdr:colOff>342900</xdr:colOff>
                    <xdr:row>10</xdr:row>
                    <xdr:rowOff>371475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18</xdr:col>
                    <xdr:colOff>114300</xdr:colOff>
                    <xdr:row>10</xdr:row>
                    <xdr:rowOff>104775</xdr:rowOff>
                  </from>
                  <to>
                    <xdr:col>18</xdr:col>
                    <xdr:colOff>342900</xdr:colOff>
                    <xdr:row>10</xdr:row>
                    <xdr:rowOff>361950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19</xdr:col>
                    <xdr:colOff>114300</xdr:colOff>
                    <xdr:row>10</xdr:row>
                    <xdr:rowOff>104775</xdr:rowOff>
                  </from>
                  <to>
                    <xdr:col>19</xdr:col>
                    <xdr:colOff>342900</xdr:colOff>
                    <xdr:row>10</xdr:row>
                    <xdr:rowOff>361950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17</xdr:col>
                    <xdr:colOff>104775</xdr:colOff>
                    <xdr:row>11</xdr:row>
                    <xdr:rowOff>104775</xdr:rowOff>
                  </from>
                  <to>
                    <xdr:col>17</xdr:col>
                    <xdr:colOff>352425</xdr:colOff>
                    <xdr:row>11</xdr:row>
                    <xdr:rowOff>371475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104775</xdr:colOff>
                    <xdr:row>11</xdr:row>
                    <xdr:rowOff>104775</xdr:rowOff>
                  </from>
                  <to>
                    <xdr:col>18</xdr:col>
                    <xdr:colOff>352425</xdr:colOff>
                    <xdr:row>11</xdr:row>
                    <xdr:rowOff>361950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19</xdr:col>
                    <xdr:colOff>104775</xdr:colOff>
                    <xdr:row>11</xdr:row>
                    <xdr:rowOff>104775</xdr:rowOff>
                  </from>
                  <to>
                    <xdr:col>19</xdr:col>
                    <xdr:colOff>352425</xdr:colOff>
                    <xdr:row>11</xdr:row>
                    <xdr:rowOff>361950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17</xdr:col>
                    <xdr:colOff>114300</xdr:colOff>
                    <xdr:row>12</xdr:row>
                    <xdr:rowOff>95250</xdr:rowOff>
                  </from>
                  <to>
                    <xdr:col>17</xdr:col>
                    <xdr:colOff>352425</xdr:colOff>
                    <xdr:row>12</xdr:row>
                    <xdr:rowOff>361950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18</xdr:col>
                    <xdr:colOff>114300</xdr:colOff>
                    <xdr:row>12</xdr:row>
                    <xdr:rowOff>95250</xdr:rowOff>
                  </from>
                  <to>
                    <xdr:col>18</xdr:col>
                    <xdr:colOff>352425</xdr:colOff>
                    <xdr:row>12</xdr:row>
                    <xdr:rowOff>352425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19</xdr:col>
                    <xdr:colOff>114300</xdr:colOff>
                    <xdr:row>12</xdr:row>
                    <xdr:rowOff>95250</xdr:rowOff>
                  </from>
                  <to>
                    <xdr:col>19</xdr:col>
                    <xdr:colOff>352425</xdr:colOff>
                    <xdr:row>12</xdr:row>
                    <xdr:rowOff>352425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17</xdr:col>
                    <xdr:colOff>95250</xdr:colOff>
                    <xdr:row>13</xdr:row>
                    <xdr:rowOff>104775</xdr:rowOff>
                  </from>
                  <to>
                    <xdr:col>17</xdr:col>
                    <xdr:colOff>342900</xdr:colOff>
                    <xdr:row>13</xdr:row>
                    <xdr:rowOff>371475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18</xdr:col>
                    <xdr:colOff>95250</xdr:colOff>
                    <xdr:row>13</xdr:row>
                    <xdr:rowOff>104775</xdr:rowOff>
                  </from>
                  <to>
                    <xdr:col>18</xdr:col>
                    <xdr:colOff>342900</xdr:colOff>
                    <xdr:row>13</xdr:row>
                    <xdr:rowOff>361950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19</xdr:col>
                    <xdr:colOff>95250</xdr:colOff>
                    <xdr:row>13</xdr:row>
                    <xdr:rowOff>104775</xdr:rowOff>
                  </from>
                  <to>
                    <xdr:col>19</xdr:col>
                    <xdr:colOff>342900</xdr:colOff>
                    <xdr:row>13</xdr:row>
                    <xdr:rowOff>361950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17</xdr:col>
                    <xdr:colOff>104775</xdr:colOff>
                    <xdr:row>14</xdr:row>
                    <xdr:rowOff>95250</xdr:rowOff>
                  </from>
                  <to>
                    <xdr:col>17</xdr:col>
                    <xdr:colOff>342900</xdr:colOff>
                    <xdr:row>14</xdr:row>
                    <xdr:rowOff>361950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18</xdr:col>
                    <xdr:colOff>104775</xdr:colOff>
                    <xdr:row>14</xdr:row>
                    <xdr:rowOff>95250</xdr:rowOff>
                  </from>
                  <to>
                    <xdr:col>18</xdr:col>
                    <xdr:colOff>342900</xdr:colOff>
                    <xdr:row>14</xdr:row>
                    <xdr:rowOff>352425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19</xdr:col>
                    <xdr:colOff>104775</xdr:colOff>
                    <xdr:row>14</xdr:row>
                    <xdr:rowOff>95250</xdr:rowOff>
                  </from>
                  <to>
                    <xdr:col>19</xdr:col>
                    <xdr:colOff>342900</xdr:colOff>
                    <xdr:row>14</xdr:row>
                    <xdr:rowOff>352425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17</xdr:col>
                    <xdr:colOff>104775</xdr:colOff>
                    <xdr:row>15</xdr:row>
                    <xdr:rowOff>123825</xdr:rowOff>
                  </from>
                  <to>
                    <xdr:col>17</xdr:col>
                    <xdr:colOff>352425</xdr:colOff>
                    <xdr:row>15</xdr:row>
                    <xdr:rowOff>381000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18</xdr:col>
                    <xdr:colOff>104775</xdr:colOff>
                    <xdr:row>15</xdr:row>
                    <xdr:rowOff>123825</xdr:rowOff>
                  </from>
                  <to>
                    <xdr:col>18</xdr:col>
                    <xdr:colOff>352425</xdr:colOff>
                    <xdr:row>15</xdr:row>
                    <xdr:rowOff>371475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19</xdr:col>
                    <xdr:colOff>104775</xdr:colOff>
                    <xdr:row>15</xdr:row>
                    <xdr:rowOff>123825</xdr:rowOff>
                  </from>
                  <to>
                    <xdr:col>19</xdr:col>
                    <xdr:colOff>352425</xdr:colOff>
                    <xdr:row>15</xdr:row>
                    <xdr:rowOff>371475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17</xdr:col>
                    <xdr:colOff>114300</xdr:colOff>
                    <xdr:row>16</xdr:row>
                    <xdr:rowOff>114300</xdr:rowOff>
                  </from>
                  <to>
                    <xdr:col>17</xdr:col>
                    <xdr:colOff>352425</xdr:colOff>
                    <xdr:row>16</xdr:row>
                    <xdr:rowOff>371475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18</xdr:col>
                    <xdr:colOff>114300</xdr:colOff>
                    <xdr:row>16</xdr:row>
                    <xdr:rowOff>114300</xdr:rowOff>
                  </from>
                  <to>
                    <xdr:col>18</xdr:col>
                    <xdr:colOff>352425</xdr:colOff>
                    <xdr:row>16</xdr:row>
                    <xdr:rowOff>361950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19</xdr:col>
                    <xdr:colOff>114300</xdr:colOff>
                    <xdr:row>16</xdr:row>
                    <xdr:rowOff>114300</xdr:rowOff>
                  </from>
                  <to>
                    <xdr:col>19</xdr:col>
                    <xdr:colOff>352425</xdr:colOff>
                    <xdr:row>16</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E2349-F8D3-459D-BC41-C570C1D65B0D}">
  <sheetPr codeName="Feuil5"/>
  <dimension ref="B2:AC71"/>
  <sheetViews>
    <sheetView tabSelected="1" workbookViewId="0">
      <selection activeCell="T11" sqref="T11:V11"/>
    </sheetView>
  </sheetViews>
  <sheetFormatPr baseColWidth="10" defaultRowHeight="15" x14ac:dyDescent="0.25"/>
  <cols>
    <col min="1" max="1" width="11.42578125" style="2"/>
    <col min="2" max="2" width="33.42578125" style="2" customWidth="1"/>
    <col min="3" max="3" width="15.140625" style="2" customWidth="1"/>
    <col min="4" max="15" width="8.7109375" style="2" customWidth="1"/>
    <col min="16" max="16" width="2.28515625" style="2" customWidth="1"/>
    <col min="17" max="18" width="15" style="2" customWidth="1"/>
    <col min="19" max="22" width="6.28515625" style="2" customWidth="1"/>
    <col min="23" max="16384" width="11.42578125" style="2"/>
  </cols>
  <sheetData>
    <row r="2" spans="2:29" ht="38.25" customHeight="1" x14ac:dyDescent="0.25">
      <c r="B2" s="129" t="s">
        <v>55</v>
      </c>
      <c r="C2" s="129"/>
      <c r="D2" s="129"/>
      <c r="E2" s="129"/>
      <c r="F2" s="129"/>
      <c r="G2" s="129"/>
      <c r="H2" s="129"/>
      <c r="I2" s="129"/>
      <c r="J2" s="129"/>
      <c r="K2" s="129"/>
      <c r="L2" s="129"/>
      <c r="M2" s="129"/>
      <c r="N2" s="129"/>
      <c r="O2" s="129"/>
      <c r="P2" s="129"/>
      <c r="Q2" s="129"/>
      <c r="R2" s="129"/>
      <c r="S2" s="129"/>
      <c r="T2" s="129"/>
      <c r="U2" s="129"/>
      <c r="V2" s="129"/>
    </row>
    <row r="3" spans="2:29" ht="24" customHeight="1" x14ac:dyDescent="0.25">
      <c r="B3" s="129" t="s">
        <v>44</v>
      </c>
      <c r="C3" s="129"/>
      <c r="D3" s="129"/>
      <c r="E3" s="129"/>
      <c r="F3" s="129"/>
      <c r="G3" s="129"/>
      <c r="H3" s="129"/>
      <c r="I3" s="129"/>
      <c r="J3" s="129"/>
      <c r="K3" s="129"/>
      <c r="L3" s="129"/>
      <c r="M3" s="129"/>
      <c r="N3" s="129"/>
      <c r="O3" s="129"/>
      <c r="P3" s="129"/>
      <c r="Q3" s="129"/>
      <c r="R3" s="129"/>
      <c r="S3" s="129"/>
      <c r="T3" s="129"/>
      <c r="U3" s="129"/>
      <c r="V3" s="129"/>
    </row>
    <row r="4" spans="2:29" ht="17.25" customHeight="1" x14ac:dyDescent="0.25"/>
    <row r="5" spans="2:29" ht="14.25" customHeight="1" x14ac:dyDescent="0.25">
      <c r="Q5" s="144" t="s">
        <v>53</v>
      </c>
      <c r="R5" s="145"/>
      <c r="S5" s="164" t="s">
        <v>45</v>
      </c>
      <c r="T5" s="182"/>
      <c r="U5" s="157"/>
      <c r="V5" s="157"/>
      <c r="W5" s="158"/>
      <c r="X5" s="76"/>
      <c r="Y5" s="159"/>
      <c r="Z5" s="159"/>
      <c r="AA5" s="156"/>
      <c r="AB5" s="156"/>
      <c r="AC5" s="156"/>
    </row>
    <row r="6" spans="2:29" ht="14.25" customHeight="1" x14ac:dyDescent="0.25">
      <c r="Q6" s="144"/>
      <c r="R6" s="145"/>
      <c r="S6" s="165" t="s">
        <v>46</v>
      </c>
      <c r="T6" s="183"/>
      <c r="U6" s="157"/>
      <c r="V6" s="157"/>
      <c r="W6" s="158"/>
      <c r="X6" s="76"/>
      <c r="Y6" s="159"/>
      <c r="Z6" s="159"/>
      <c r="AA6" s="156"/>
      <c r="AB6" s="156"/>
      <c r="AC6" s="156"/>
    </row>
    <row r="7" spans="2:29" ht="14.25" customHeight="1" x14ac:dyDescent="0.25">
      <c r="Q7" s="144"/>
      <c r="R7" s="145"/>
      <c r="S7" s="166" t="s">
        <v>47</v>
      </c>
      <c r="T7" s="184"/>
      <c r="U7" s="157"/>
      <c r="V7" s="157"/>
      <c r="W7" s="158"/>
      <c r="X7" s="76"/>
      <c r="Y7" s="76"/>
      <c r="Z7" s="76"/>
      <c r="AA7" s="76"/>
      <c r="AB7" s="76"/>
      <c r="AC7" s="76"/>
    </row>
    <row r="8" spans="2:29" ht="14.25" customHeight="1" x14ac:dyDescent="0.25">
      <c r="Q8" s="144"/>
      <c r="R8" s="145"/>
      <c r="S8" s="181" t="s">
        <v>48</v>
      </c>
      <c r="T8" s="185"/>
      <c r="U8" s="157"/>
      <c r="V8" s="157"/>
      <c r="W8" s="158"/>
      <c r="X8" s="76"/>
      <c r="Y8" s="76"/>
      <c r="Z8" s="76"/>
      <c r="AA8" s="76"/>
      <c r="AB8" s="76"/>
      <c r="AC8" s="76"/>
    </row>
    <row r="9" spans="2:29" ht="14.25" customHeight="1" x14ac:dyDescent="0.25">
      <c r="Q9" s="144"/>
      <c r="R9" s="145"/>
      <c r="S9" s="171" t="s">
        <v>49</v>
      </c>
      <c r="T9" s="186"/>
      <c r="U9" s="157"/>
      <c r="V9" s="157"/>
      <c r="W9" s="158"/>
    </row>
    <row r="10" spans="2:29" ht="16.5" customHeight="1" thickBot="1" x14ac:dyDescent="0.3"/>
    <row r="11" spans="2:29" ht="169.5" customHeight="1" x14ac:dyDescent="0.65">
      <c r="D11" s="132" t="str">
        <f>IF(Critères!C5&lt;&gt;"",Critères!C5,"Critère 1")</f>
        <v>Critère 1</v>
      </c>
      <c r="E11" s="134" t="str">
        <f>IF(Critères!$C6&lt;&gt;"",Critères!$C6,"Critère 2")</f>
        <v>Critère 2</v>
      </c>
      <c r="F11" s="134" t="str">
        <f>IF(Critères!$C7&lt;&gt;"",Critères!$C7,"Critère 3")</f>
        <v>Critère 3</v>
      </c>
      <c r="G11" s="134" t="str">
        <f>IF(Critères!$C8&lt;&gt;"",Critères!$C8,"Critère 4")</f>
        <v>Critère 4</v>
      </c>
      <c r="H11" s="134" t="str">
        <f>IF(Critères!$C9&lt;&gt;"",Critères!$C9,"Critère 5")</f>
        <v>Critère 5</v>
      </c>
      <c r="I11" s="134" t="str">
        <f>IF(Critères!$C10&lt;&gt;"",Critères!$C10,"Critère 6")</f>
        <v>Critère 6</v>
      </c>
      <c r="J11" s="134" t="str">
        <f>IF(Critères!$C11&lt;&gt;"",Critères!$C11,"Critère 7")</f>
        <v>Critère 7</v>
      </c>
      <c r="K11" s="134" t="str">
        <f>IF(Critères!$C12&lt;&gt;"",Critères!$C12,"Critère 8")</f>
        <v>Critère 8</v>
      </c>
      <c r="L11" s="134" t="str">
        <f>IF(Critères!$C13&lt;&gt;"",Critères!$C13,"Critère 9")</f>
        <v>Critère 9</v>
      </c>
      <c r="M11" s="134" t="str">
        <f>IF(Critères!$C14&lt;&gt;"",Critères!$C14,"Critère 10")</f>
        <v>Critère 10</v>
      </c>
      <c r="N11" s="134" t="str">
        <f>IF(Critères!$C15&lt;&gt;"",Critères!$C15,"Critère 11")</f>
        <v>Critère 11</v>
      </c>
      <c r="O11" s="136" t="str">
        <f>IF(Critères!$C16&lt;&gt;"",Critères!$C16,"Critère 12")</f>
        <v>Critère 12</v>
      </c>
      <c r="P11" s="29"/>
      <c r="Q11" s="130" t="s">
        <v>27</v>
      </c>
      <c r="R11" s="130"/>
      <c r="T11" s="130" t="s">
        <v>23</v>
      </c>
      <c r="U11" s="130"/>
      <c r="V11" s="130"/>
    </row>
    <row r="12" spans="2:29" ht="11.25" customHeight="1" x14ac:dyDescent="0.65">
      <c r="D12" s="180"/>
      <c r="E12" s="178"/>
      <c r="F12" s="178"/>
      <c r="G12" s="178"/>
      <c r="H12" s="178"/>
      <c r="I12" s="178"/>
      <c r="J12" s="178"/>
      <c r="K12" s="178"/>
      <c r="L12" s="178"/>
      <c r="M12" s="178"/>
      <c r="N12" s="178"/>
      <c r="O12" s="179"/>
      <c r="P12" s="29"/>
      <c r="Q12" s="73"/>
      <c r="R12" s="74"/>
      <c r="T12" s="174" t="s">
        <v>24</v>
      </c>
      <c r="U12" s="148" t="s">
        <v>25</v>
      </c>
      <c r="V12" s="148" t="s">
        <v>26</v>
      </c>
    </row>
    <row r="13" spans="2:29" ht="51.75" customHeight="1" thickBot="1" x14ac:dyDescent="0.3">
      <c r="D13" s="133"/>
      <c r="E13" s="135"/>
      <c r="F13" s="135"/>
      <c r="G13" s="135"/>
      <c r="H13" s="135"/>
      <c r="I13" s="135"/>
      <c r="J13" s="135"/>
      <c r="K13" s="135"/>
      <c r="L13" s="135"/>
      <c r="M13" s="135"/>
      <c r="N13" s="135"/>
      <c r="O13" s="137"/>
      <c r="P13" s="29"/>
      <c r="Q13" s="75" t="s">
        <v>50</v>
      </c>
      <c r="R13" s="51" t="s">
        <v>51</v>
      </c>
      <c r="T13" s="175"/>
      <c r="U13" s="149"/>
      <c r="V13" s="149"/>
    </row>
    <row r="14" spans="2:29" ht="20.25" customHeight="1" x14ac:dyDescent="0.25">
      <c r="B14" s="177" t="str">
        <f>IF(Options!C5="","Option 1",Options!C5)</f>
        <v>Option 1</v>
      </c>
      <c r="C14" s="72" t="str">
        <f>IF(U$5="","Personne 1",U$5)</f>
        <v>Personne 1</v>
      </c>
      <c r="D14" s="98"/>
      <c r="E14" s="98"/>
      <c r="F14" s="98"/>
      <c r="G14" s="98"/>
      <c r="H14" s="98"/>
      <c r="I14" s="98"/>
      <c r="J14" s="98"/>
      <c r="K14" s="98"/>
      <c r="L14" s="98"/>
      <c r="M14" s="98"/>
      <c r="N14" s="98"/>
      <c r="O14" s="99"/>
      <c r="P14" s="55"/>
      <c r="Q14" s="71" t="str">
        <f>IF(AND(D14="",E14="",F14="",G14="",H14="",I14="",J14="",K14="",L14="",M14="",N14="",O14=""),"",AVERAGE(D14:O14))</f>
        <v/>
      </c>
      <c r="R14" s="176" t="str">
        <f>IF(AND(Q14="",Q15="",Q16="",Q17="",Q18=""),"",AVERAGE(Q14:Q18))</f>
        <v/>
      </c>
      <c r="T14" s="146"/>
      <c r="U14" s="147"/>
      <c r="V14" s="150"/>
    </row>
    <row r="15" spans="2:29" ht="20.25" customHeight="1" x14ac:dyDescent="0.25">
      <c r="B15" s="169"/>
      <c r="C15" s="67" t="str">
        <f>IF(U$6="","Personne 2",U$6)</f>
        <v>Personne 2</v>
      </c>
      <c r="D15" s="100"/>
      <c r="E15" s="100"/>
      <c r="F15" s="100"/>
      <c r="G15" s="100"/>
      <c r="H15" s="100"/>
      <c r="I15" s="100"/>
      <c r="J15" s="100"/>
      <c r="K15" s="100"/>
      <c r="L15" s="100"/>
      <c r="M15" s="100"/>
      <c r="N15" s="100"/>
      <c r="O15" s="101"/>
      <c r="P15" s="57"/>
      <c r="Q15" s="58" t="str">
        <f>IF(AND(D15="",E15="",F15="",G15="",H15="",I15="",J15="",K15="",L15="",M15="",N15="",O15=""),"",AVERAGE(D15:O15))</f>
        <v/>
      </c>
      <c r="R15" s="161"/>
      <c r="T15" s="138"/>
      <c r="U15" s="140"/>
      <c r="V15" s="142"/>
    </row>
    <row r="16" spans="2:29" ht="20.25" customHeight="1" x14ac:dyDescent="0.25">
      <c r="B16" s="169"/>
      <c r="C16" s="68" t="str">
        <f>IF(U$7="","...",U$7)</f>
        <v>...</v>
      </c>
      <c r="D16" s="102"/>
      <c r="E16" s="102"/>
      <c r="F16" s="102"/>
      <c r="G16" s="102"/>
      <c r="H16" s="102"/>
      <c r="I16" s="102"/>
      <c r="J16" s="102"/>
      <c r="K16" s="102"/>
      <c r="L16" s="102"/>
      <c r="M16" s="102"/>
      <c r="N16" s="102"/>
      <c r="O16" s="103"/>
      <c r="P16" s="59"/>
      <c r="Q16" s="60" t="str">
        <f>IF(AND(D16="",E16="",F16="",G16="",H16="",I16="",J16="",K16="",L16="",M16="",N16="",O16=""),"",AVERAGE(D16:O16))</f>
        <v/>
      </c>
      <c r="R16" s="161"/>
      <c r="T16" s="138"/>
      <c r="U16" s="140"/>
      <c r="V16" s="142"/>
    </row>
    <row r="17" spans="2:22" ht="20.25" customHeight="1" x14ac:dyDescent="0.25">
      <c r="B17" s="169"/>
      <c r="C17" s="69" t="str">
        <f>IF(U$8="","...",U$8)</f>
        <v>...</v>
      </c>
      <c r="D17" s="104"/>
      <c r="E17" s="104"/>
      <c r="F17" s="104"/>
      <c r="G17" s="104"/>
      <c r="H17" s="104"/>
      <c r="I17" s="104"/>
      <c r="J17" s="104"/>
      <c r="K17" s="104"/>
      <c r="L17" s="104"/>
      <c r="M17" s="104"/>
      <c r="N17" s="104"/>
      <c r="O17" s="105"/>
      <c r="P17" s="61"/>
      <c r="Q17" s="62" t="str">
        <f t="shared" ref="Q17:Q63" si="0">IF(AND(D17="",E17="",F17="",G17="",H17="",I17="",J17="",K17="",L17="",M17="",N17="",O17=""),"",AVERAGE(D17:O17))</f>
        <v/>
      </c>
      <c r="R17" s="161"/>
      <c r="T17" s="138"/>
      <c r="U17" s="140"/>
      <c r="V17" s="142"/>
    </row>
    <row r="18" spans="2:22" ht="20.25" customHeight="1" x14ac:dyDescent="0.25">
      <c r="B18" s="170"/>
      <c r="C18" s="70" t="str">
        <f>IF(U$9="","...",U$9)</f>
        <v>...</v>
      </c>
      <c r="D18" s="106"/>
      <c r="E18" s="106"/>
      <c r="F18" s="106"/>
      <c r="G18" s="106"/>
      <c r="H18" s="106"/>
      <c r="I18" s="106"/>
      <c r="J18" s="106"/>
      <c r="K18" s="106"/>
      <c r="L18" s="106"/>
      <c r="M18" s="106"/>
      <c r="N18" s="106"/>
      <c r="O18" s="107"/>
      <c r="P18" s="33"/>
      <c r="Q18" s="63" t="str">
        <f t="shared" si="0"/>
        <v/>
      </c>
      <c r="R18" s="167"/>
      <c r="T18" s="138"/>
      <c r="U18" s="140"/>
      <c r="V18" s="142"/>
    </row>
    <row r="19" spans="2:22" ht="20.25" customHeight="1" x14ac:dyDescent="0.25">
      <c r="B19" s="168" t="str">
        <f>IF(Options!C6="","Option 2",Options!C6)</f>
        <v>Option 2</v>
      </c>
      <c r="C19" s="66" t="str">
        <f>IF(U$5="","Personne 1",U$5)</f>
        <v>Personne 1</v>
      </c>
      <c r="D19" s="98"/>
      <c r="E19" s="98"/>
      <c r="F19" s="98"/>
      <c r="G19" s="98"/>
      <c r="H19" s="98"/>
      <c r="I19" s="98"/>
      <c r="J19" s="98"/>
      <c r="K19" s="98"/>
      <c r="L19" s="98"/>
      <c r="M19" s="98"/>
      <c r="N19" s="98"/>
      <c r="O19" s="99"/>
      <c r="P19" s="55"/>
      <c r="Q19" s="64" t="str">
        <f t="shared" si="0"/>
        <v/>
      </c>
      <c r="R19" s="160" t="str">
        <f>IF(AND(Q19="",Q20="",Q21="",Q22="",Q23=""),"",AVERAGE(Q19:Q23))</f>
        <v/>
      </c>
      <c r="T19" s="138"/>
      <c r="U19" s="140"/>
      <c r="V19" s="142"/>
    </row>
    <row r="20" spans="2:22" ht="20.25" customHeight="1" x14ac:dyDescent="0.25">
      <c r="B20" s="169"/>
      <c r="C20" s="67" t="str">
        <f>IF(U$6="","Personne 2",U$6)</f>
        <v>Personne 2</v>
      </c>
      <c r="D20" s="100"/>
      <c r="E20" s="100"/>
      <c r="F20" s="100"/>
      <c r="G20" s="100"/>
      <c r="H20" s="100"/>
      <c r="I20" s="100"/>
      <c r="J20" s="100"/>
      <c r="K20" s="100"/>
      <c r="L20" s="100"/>
      <c r="M20" s="100"/>
      <c r="N20" s="100"/>
      <c r="O20" s="101"/>
      <c r="P20" s="57"/>
      <c r="Q20" s="58" t="str">
        <f t="shared" si="0"/>
        <v/>
      </c>
      <c r="R20" s="161"/>
      <c r="T20" s="138"/>
      <c r="U20" s="140"/>
      <c r="V20" s="142"/>
    </row>
    <row r="21" spans="2:22" ht="20.25" customHeight="1" x14ac:dyDescent="0.25">
      <c r="B21" s="169"/>
      <c r="C21" s="68" t="str">
        <f>IF(U$7="","...",U$7)</f>
        <v>...</v>
      </c>
      <c r="D21" s="102"/>
      <c r="E21" s="102"/>
      <c r="F21" s="102"/>
      <c r="G21" s="102"/>
      <c r="H21" s="102"/>
      <c r="I21" s="102"/>
      <c r="J21" s="102"/>
      <c r="K21" s="102"/>
      <c r="L21" s="102"/>
      <c r="M21" s="102"/>
      <c r="N21" s="102"/>
      <c r="O21" s="103"/>
      <c r="P21" s="59"/>
      <c r="Q21" s="60" t="str">
        <f t="shared" si="0"/>
        <v/>
      </c>
      <c r="R21" s="161"/>
      <c r="T21" s="138"/>
      <c r="U21" s="140"/>
      <c r="V21" s="142"/>
    </row>
    <row r="22" spans="2:22" ht="20.25" customHeight="1" x14ac:dyDescent="0.25">
      <c r="B22" s="169"/>
      <c r="C22" s="69" t="str">
        <f>IF(U$8="","...",U$8)</f>
        <v>...</v>
      </c>
      <c r="D22" s="104"/>
      <c r="E22" s="104"/>
      <c r="F22" s="104"/>
      <c r="G22" s="104"/>
      <c r="H22" s="104"/>
      <c r="I22" s="104"/>
      <c r="J22" s="104"/>
      <c r="K22" s="104"/>
      <c r="L22" s="104"/>
      <c r="M22" s="104"/>
      <c r="N22" s="104"/>
      <c r="O22" s="105"/>
      <c r="P22" s="61"/>
      <c r="Q22" s="62" t="str">
        <f t="shared" si="0"/>
        <v/>
      </c>
      <c r="R22" s="161"/>
      <c r="T22" s="138"/>
      <c r="U22" s="140"/>
      <c r="V22" s="142"/>
    </row>
    <row r="23" spans="2:22" ht="20.25" customHeight="1" x14ac:dyDescent="0.25">
      <c r="B23" s="170"/>
      <c r="C23" s="70" t="str">
        <f>IF(U$9="","...",U$9)</f>
        <v>...</v>
      </c>
      <c r="D23" s="106"/>
      <c r="E23" s="106"/>
      <c r="F23" s="106"/>
      <c r="G23" s="106"/>
      <c r="H23" s="106"/>
      <c r="I23" s="106"/>
      <c r="J23" s="106"/>
      <c r="K23" s="106"/>
      <c r="L23" s="106"/>
      <c r="M23" s="106"/>
      <c r="N23" s="106"/>
      <c r="O23" s="107"/>
      <c r="P23" s="33"/>
      <c r="Q23" s="63" t="str">
        <f t="shared" si="0"/>
        <v/>
      </c>
      <c r="R23" s="167"/>
      <c r="T23" s="138"/>
      <c r="U23" s="140"/>
      <c r="V23" s="142"/>
    </row>
    <row r="24" spans="2:22" ht="20.25" customHeight="1" x14ac:dyDescent="0.25">
      <c r="B24" s="168" t="str">
        <f>IF(Options!C7="","Option 3",Options!C7)</f>
        <v>Option 3</v>
      </c>
      <c r="C24" s="66" t="str">
        <f>IF(U$5="","Personne 1",U$5)</f>
        <v>Personne 1</v>
      </c>
      <c r="D24" s="98"/>
      <c r="E24" s="98"/>
      <c r="F24" s="98"/>
      <c r="G24" s="98"/>
      <c r="H24" s="98"/>
      <c r="I24" s="98"/>
      <c r="J24" s="98"/>
      <c r="K24" s="98"/>
      <c r="L24" s="98"/>
      <c r="M24" s="98"/>
      <c r="N24" s="98"/>
      <c r="O24" s="99"/>
      <c r="P24" s="55"/>
      <c r="Q24" s="56" t="str">
        <f t="shared" si="0"/>
        <v/>
      </c>
      <c r="R24" s="161" t="str">
        <f t="shared" ref="R24" si="1">IF(AND(Q24="",Q25="",Q26="",Q27="",Q28=""),"",AVERAGE(Q24:Q28))</f>
        <v/>
      </c>
      <c r="T24" s="138"/>
      <c r="U24" s="140"/>
      <c r="V24" s="142"/>
    </row>
    <row r="25" spans="2:22" ht="20.25" customHeight="1" x14ac:dyDescent="0.25">
      <c r="B25" s="169"/>
      <c r="C25" s="67" t="str">
        <f>IF(U$6="","Personne 2",U$6)</f>
        <v>Personne 2</v>
      </c>
      <c r="D25" s="100"/>
      <c r="E25" s="100"/>
      <c r="F25" s="100"/>
      <c r="G25" s="100"/>
      <c r="H25" s="100"/>
      <c r="I25" s="100"/>
      <c r="J25" s="100"/>
      <c r="K25" s="100"/>
      <c r="L25" s="100"/>
      <c r="M25" s="100"/>
      <c r="N25" s="100"/>
      <c r="O25" s="101"/>
      <c r="P25" s="57"/>
      <c r="Q25" s="58" t="str">
        <f t="shared" si="0"/>
        <v/>
      </c>
      <c r="R25" s="161"/>
      <c r="T25" s="138"/>
      <c r="U25" s="140"/>
      <c r="V25" s="142"/>
    </row>
    <row r="26" spans="2:22" ht="20.25" customHeight="1" x14ac:dyDescent="0.25">
      <c r="B26" s="169"/>
      <c r="C26" s="68" t="str">
        <f>IF(U$7="","...",U$7)</f>
        <v>...</v>
      </c>
      <c r="D26" s="102"/>
      <c r="E26" s="102"/>
      <c r="F26" s="102"/>
      <c r="G26" s="102"/>
      <c r="H26" s="102"/>
      <c r="I26" s="102"/>
      <c r="J26" s="102"/>
      <c r="K26" s="102"/>
      <c r="L26" s="102"/>
      <c r="M26" s="102"/>
      <c r="N26" s="102"/>
      <c r="O26" s="103"/>
      <c r="P26" s="59"/>
      <c r="Q26" s="60" t="str">
        <f t="shared" si="0"/>
        <v/>
      </c>
      <c r="R26" s="161"/>
      <c r="T26" s="138"/>
      <c r="U26" s="140"/>
      <c r="V26" s="142"/>
    </row>
    <row r="27" spans="2:22" ht="20.25" customHeight="1" x14ac:dyDescent="0.25">
      <c r="B27" s="169"/>
      <c r="C27" s="69" t="str">
        <f>IF(U$8="","...",U$8)</f>
        <v>...</v>
      </c>
      <c r="D27" s="104"/>
      <c r="E27" s="104"/>
      <c r="F27" s="104"/>
      <c r="G27" s="104"/>
      <c r="H27" s="104"/>
      <c r="I27" s="104"/>
      <c r="J27" s="104"/>
      <c r="K27" s="104"/>
      <c r="L27" s="104"/>
      <c r="M27" s="104"/>
      <c r="N27" s="104"/>
      <c r="O27" s="105"/>
      <c r="P27" s="61"/>
      <c r="Q27" s="62" t="str">
        <f t="shared" si="0"/>
        <v/>
      </c>
      <c r="R27" s="161"/>
      <c r="T27" s="138"/>
      <c r="U27" s="140"/>
      <c r="V27" s="142"/>
    </row>
    <row r="28" spans="2:22" ht="20.25" customHeight="1" x14ac:dyDescent="0.25">
      <c r="B28" s="170"/>
      <c r="C28" s="70" t="str">
        <f>IF(U$9="","...",U$9)</f>
        <v>...</v>
      </c>
      <c r="D28" s="106"/>
      <c r="E28" s="106"/>
      <c r="F28" s="106"/>
      <c r="G28" s="106"/>
      <c r="H28" s="106"/>
      <c r="I28" s="106"/>
      <c r="J28" s="106"/>
      <c r="K28" s="106"/>
      <c r="L28" s="106"/>
      <c r="M28" s="106"/>
      <c r="N28" s="106"/>
      <c r="O28" s="107"/>
      <c r="P28" s="33"/>
      <c r="Q28" s="63" t="str">
        <f t="shared" si="0"/>
        <v/>
      </c>
      <c r="R28" s="167"/>
      <c r="T28" s="138"/>
      <c r="U28" s="140"/>
      <c r="V28" s="142"/>
    </row>
    <row r="29" spans="2:22" ht="20.25" customHeight="1" x14ac:dyDescent="0.25">
      <c r="B29" s="168" t="str">
        <f>IF(Options!C8="","Option 4",Options!C8)</f>
        <v>Option 4</v>
      </c>
      <c r="C29" s="66" t="str">
        <f>IF(U$5="","Personne 1",U$5)</f>
        <v>Personne 1</v>
      </c>
      <c r="D29" s="98"/>
      <c r="E29" s="98"/>
      <c r="F29" s="98"/>
      <c r="G29" s="98"/>
      <c r="H29" s="98"/>
      <c r="I29" s="98"/>
      <c r="J29" s="98"/>
      <c r="K29" s="98"/>
      <c r="L29" s="98"/>
      <c r="M29" s="98"/>
      <c r="N29" s="98"/>
      <c r="O29" s="99"/>
      <c r="P29" s="55"/>
      <c r="Q29" s="56" t="str">
        <f t="shared" si="0"/>
        <v/>
      </c>
      <c r="R29" s="161" t="str">
        <f t="shared" ref="R29" si="2">IF(AND(Q29="",Q30="",Q31="",Q32="",Q33=""),"",AVERAGE(Q29:Q33))</f>
        <v/>
      </c>
      <c r="T29" s="138"/>
      <c r="U29" s="140"/>
      <c r="V29" s="142"/>
    </row>
    <row r="30" spans="2:22" ht="20.25" customHeight="1" x14ac:dyDescent="0.25">
      <c r="B30" s="169"/>
      <c r="C30" s="67" t="str">
        <f>IF(U$6="","Personne 2",U$6)</f>
        <v>Personne 2</v>
      </c>
      <c r="D30" s="100"/>
      <c r="E30" s="100"/>
      <c r="F30" s="100"/>
      <c r="G30" s="100"/>
      <c r="H30" s="100"/>
      <c r="I30" s="100"/>
      <c r="J30" s="100"/>
      <c r="K30" s="100"/>
      <c r="L30" s="100"/>
      <c r="M30" s="100"/>
      <c r="N30" s="100"/>
      <c r="O30" s="101"/>
      <c r="P30" s="57"/>
      <c r="Q30" s="58" t="str">
        <f t="shared" si="0"/>
        <v/>
      </c>
      <c r="R30" s="161"/>
      <c r="T30" s="138"/>
      <c r="U30" s="140"/>
      <c r="V30" s="142"/>
    </row>
    <row r="31" spans="2:22" ht="20.25" customHeight="1" x14ac:dyDescent="0.25">
      <c r="B31" s="169"/>
      <c r="C31" s="68" t="str">
        <f>IF(U$7="","...",U$7)</f>
        <v>...</v>
      </c>
      <c r="D31" s="102"/>
      <c r="E31" s="102"/>
      <c r="F31" s="102"/>
      <c r="G31" s="102"/>
      <c r="H31" s="102"/>
      <c r="I31" s="102"/>
      <c r="J31" s="102"/>
      <c r="K31" s="102"/>
      <c r="L31" s="102"/>
      <c r="M31" s="102"/>
      <c r="N31" s="102"/>
      <c r="O31" s="103"/>
      <c r="P31" s="59"/>
      <c r="Q31" s="60" t="str">
        <f t="shared" si="0"/>
        <v/>
      </c>
      <c r="R31" s="161"/>
      <c r="T31" s="138"/>
      <c r="U31" s="140"/>
      <c r="V31" s="142"/>
    </row>
    <row r="32" spans="2:22" ht="20.25" customHeight="1" x14ac:dyDescent="0.25">
      <c r="B32" s="169"/>
      <c r="C32" s="69" t="str">
        <f>IF(U$8="","...",U$8)</f>
        <v>...</v>
      </c>
      <c r="D32" s="104"/>
      <c r="E32" s="104"/>
      <c r="F32" s="104"/>
      <c r="G32" s="104"/>
      <c r="H32" s="104"/>
      <c r="I32" s="104"/>
      <c r="J32" s="104"/>
      <c r="K32" s="104"/>
      <c r="L32" s="104"/>
      <c r="M32" s="104"/>
      <c r="N32" s="104"/>
      <c r="O32" s="105"/>
      <c r="P32" s="61"/>
      <c r="Q32" s="62" t="str">
        <f t="shared" si="0"/>
        <v/>
      </c>
      <c r="R32" s="161"/>
      <c r="T32" s="138"/>
      <c r="U32" s="140"/>
      <c r="V32" s="142"/>
    </row>
    <row r="33" spans="2:22" ht="20.25" customHeight="1" x14ac:dyDescent="0.25">
      <c r="B33" s="170"/>
      <c r="C33" s="70" t="str">
        <f>IF(U$9="","...",U$9)</f>
        <v>...</v>
      </c>
      <c r="D33" s="106"/>
      <c r="E33" s="106"/>
      <c r="F33" s="106"/>
      <c r="G33" s="106"/>
      <c r="H33" s="106"/>
      <c r="I33" s="106"/>
      <c r="J33" s="106"/>
      <c r="K33" s="106"/>
      <c r="L33" s="106"/>
      <c r="M33" s="106"/>
      <c r="N33" s="106"/>
      <c r="O33" s="107"/>
      <c r="P33" s="33"/>
      <c r="Q33" s="63" t="str">
        <f t="shared" si="0"/>
        <v/>
      </c>
      <c r="R33" s="167"/>
      <c r="T33" s="138"/>
      <c r="U33" s="140"/>
      <c r="V33" s="142"/>
    </row>
    <row r="34" spans="2:22" ht="20.25" customHeight="1" x14ac:dyDescent="0.25">
      <c r="B34" s="168" t="str">
        <f>IF(Options!C9="","Option 5",Options!C9)</f>
        <v>Option 5</v>
      </c>
      <c r="C34" s="66" t="str">
        <f>IF(U$5="","Personne 1",U$5)</f>
        <v>Personne 1</v>
      </c>
      <c r="D34" s="98"/>
      <c r="E34" s="98"/>
      <c r="F34" s="98"/>
      <c r="G34" s="98"/>
      <c r="H34" s="98"/>
      <c r="I34" s="98"/>
      <c r="J34" s="98"/>
      <c r="K34" s="98"/>
      <c r="L34" s="98"/>
      <c r="M34" s="98"/>
      <c r="N34" s="98"/>
      <c r="O34" s="99"/>
      <c r="P34" s="55"/>
      <c r="Q34" s="56" t="str">
        <f t="shared" si="0"/>
        <v/>
      </c>
      <c r="R34" s="161" t="str">
        <f t="shared" ref="R34" si="3">IF(AND(Q34="",Q35="",Q36="",Q37="",Q38=""),"",AVERAGE(Q34:Q38))</f>
        <v/>
      </c>
      <c r="T34" s="138"/>
      <c r="U34" s="140"/>
      <c r="V34" s="142"/>
    </row>
    <row r="35" spans="2:22" ht="20.25" customHeight="1" x14ac:dyDescent="0.25">
      <c r="B35" s="169"/>
      <c r="C35" s="67" t="str">
        <f>IF(U$6="","Personne 2",U$6)</f>
        <v>Personne 2</v>
      </c>
      <c r="D35" s="100"/>
      <c r="E35" s="100"/>
      <c r="F35" s="100"/>
      <c r="G35" s="100"/>
      <c r="H35" s="100"/>
      <c r="I35" s="100"/>
      <c r="J35" s="100"/>
      <c r="K35" s="100"/>
      <c r="L35" s="100"/>
      <c r="M35" s="100"/>
      <c r="N35" s="100"/>
      <c r="O35" s="101"/>
      <c r="P35" s="57"/>
      <c r="Q35" s="58" t="str">
        <f t="shared" si="0"/>
        <v/>
      </c>
      <c r="R35" s="161"/>
      <c r="T35" s="138"/>
      <c r="U35" s="140"/>
      <c r="V35" s="142"/>
    </row>
    <row r="36" spans="2:22" ht="20.25" customHeight="1" x14ac:dyDescent="0.25">
      <c r="B36" s="169"/>
      <c r="C36" s="68" t="str">
        <f>IF(U$7="","...",U$7)</f>
        <v>...</v>
      </c>
      <c r="D36" s="102"/>
      <c r="E36" s="102"/>
      <c r="F36" s="102"/>
      <c r="G36" s="102"/>
      <c r="H36" s="102"/>
      <c r="I36" s="102"/>
      <c r="J36" s="102"/>
      <c r="K36" s="102"/>
      <c r="L36" s="102"/>
      <c r="M36" s="102"/>
      <c r="N36" s="102"/>
      <c r="O36" s="103"/>
      <c r="P36" s="59"/>
      <c r="Q36" s="60" t="str">
        <f t="shared" si="0"/>
        <v/>
      </c>
      <c r="R36" s="161"/>
      <c r="T36" s="138"/>
      <c r="U36" s="140"/>
      <c r="V36" s="142"/>
    </row>
    <row r="37" spans="2:22" ht="20.25" customHeight="1" x14ac:dyDescent="0.25">
      <c r="B37" s="169"/>
      <c r="C37" s="69" t="str">
        <f>IF(U$8="","...",U$8)</f>
        <v>...</v>
      </c>
      <c r="D37" s="104"/>
      <c r="E37" s="104"/>
      <c r="F37" s="104"/>
      <c r="G37" s="104"/>
      <c r="H37" s="104"/>
      <c r="I37" s="104"/>
      <c r="J37" s="104"/>
      <c r="K37" s="104"/>
      <c r="L37" s="104"/>
      <c r="M37" s="104"/>
      <c r="N37" s="104"/>
      <c r="O37" s="105"/>
      <c r="P37" s="61"/>
      <c r="Q37" s="62" t="str">
        <f t="shared" si="0"/>
        <v/>
      </c>
      <c r="R37" s="161"/>
      <c r="T37" s="138"/>
      <c r="U37" s="140"/>
      <c r="V37" s="142"/>
    </row>
    <row r="38" spans="2:22" ht="20.25" customHeight="1" x14ac:dyDescent="0.25">
      <c r="B38" s="170"/>
      <c r="C38" s="70" t="str">
        <f>IF(U$9="","...",U$9)</f>
        <v>...</v>
      </c>
      <c r="D38" s="106"/>
      <c r="E38" s="106"/>
      <c r="F38" s="106"/>
      <c r="G38" s="106"/>
      <c r="H38" s="106"/>
      <c r="I38" s="106"/>
      <c r="J38" s="106"/>
      <c r="K38" s="106"/>
      <c r="L38" s="106"/>
      <c r="M38" s="106"/>
      <c r="N38" s="106"/>
      <c r="O38" s="107"/>
      <c r="P38" s="33"/>
      <c r="Q38" s="63" t="str">
        <f t="shared" si="0"/>
        <v/>
      </c>
      <c r="R38" s="167"/>
      <c r="T38" s="138"/>
      <c r="U38" s="140"/>
      <c r="V38" s="142"/>
    </row>
    <row r="39" spans="2:22" ht="20.25" customHeight="1" x14ac:dyDescent="0.25">
      <c r="B39" s="168" t="str">
        <f>IF(Options!C10="","Option 6",Options!C10)</f>
        <v>Option 6</v>
      </c>
      <c r="C39" s="66" t="str">
        <f>IF(U$5="","Personne 1",U$5)</f>
        <v>Personne 1</v>
      </c>
      <c r="D39" s="98"/>
      <c r="E39" s="98"/>
      <c r="F39" s="98"/>
      <c r="G39" s="98"/>
      <c r="H39" s="98"/>
      <c r="I39" s="98"/>
      <c r="J39" s="98"/>
      <c r="K39" s="98"/>
      <c r="L39" s="98"/>
      <c r="M39" s="98"/>
      <c r="N39" s="98"/>
      <c r="O39" s="99"/>
      <c r="P39" s="55"/>
      <c r="Q39" s="56" t="str">
        <f t="shared" si="0"/>
        <v/>
      </c>
      <c r="R39" s="161" t="str">
        <f t="shared" ref="R39" si="4">IF(AND(Q39="",Q40="",Q41="",Q42="",Q43=""),"",AVERAGE(Q39:Q43))</f>
        <v/>
      </c>
      <c r="T39" s="138"/>
      <c r="U39" s="140"/>
      <c r="V39" s="142"/>
    </row>
    <row r="40" spans="2:22" ht="20.25" customHeight="1" x14ac:dyDescent="0.25">
      <c r="B40" s="169"/>
      <c r="C40" s="67" t="str">
        <f>IF(U$6="","Personne 2",U$6)</f>
        <v>Personne 2</v>
      </c>
      <c r="D40" s="100"/>
      <c r="E40" s="100"/>
      <c r="F40" s="100"/>
      <c r="G40" s="100"/>
      <c r="H40" s="100"/>
      <c r="I40" s="100"/>
      <c r="J40" s="100"/>
      <c r="K40" s="100"/>
      <c r="L40" s="100"/>
      <c r="M40" s="100"/>
      <c r="N40" s="100"/>
      <c r="O40" s="101"/>
      <c r="P40" s="57"/>
      <c r="Q40" s="58" t="str">
        <f t="shared" si="0"/>
        <v/>
      </c>
      <c r="R40" s="161"/>
      <c r="T40" s="138"/>
      <c r="U40" s="140"/>
      <c r="V40" s="142"/>
    </row>
    <row r="41" spans="2:22" ht="20.25" customHeight="1" x14ac:dyDescent="0.25">
      <c r="B41" s="169"/>
      <c r="C41" s="68" t="str">
        <f>IF(U$7="","...",U$7)</f>
        <v>...</v>
      </c>
      <c r="D41" s="102"/>
      <c r="E41" s="102"/>
      <c r="F41" s="102"/>
      <c r="G41" s="102"/>
      <c r="H41" s="102"/>
      <c r="I41" s="102"/>
      <c r="J41" s="102"/>
      <c r="K41" s="102"/>
      <c r="L41" s="102"/>
      <c r="M41" s="102"/>
      <c r="N41" s="102"/>
      <c r="O41" s="103"/>
      <c r="P41" s="59"/>
      <c r="Q41" s="60" t="str">
        <f t="shared" si="0"/>
        <v/>
      </c>
      <c r="R41" s="161"/>
      <c r="T41" s="138"/>
      <c r="U41" s="140"/>
      <c r="V41" s="142"/>
    </row>
    <row r="42" spans="2:22" ht="20.25" customHeight="1" x14ac:dyDescent="0.25">
      <c r="B42" s="169"/>
      <c r="C42" s="69" t="str">
        <f>IF(U$8="","...",U$8)</f>
        <v>...</v>
      </c>
      <c r="D42" s="104"/>
      <c r="E42" s="104"/>
      <c r="F42" s="104"/>
      <c r="G42" s="104"/>
      <c r="H42" s="104"/>
      <c r="I42" s="104"/>
      <c r="J42" s="104"/>
      <c r="K42" s="104"/>
      <c r="L42" s="104"/>
      <c r="M42" s="104"/>
      <c r="N42" s="104"/>
      <c r="O42" s="105"/>
      <c r="P42" s="61"/>
      <c r="Q42" s="62" t="str">
        <f t="shared" si="0"/>
        <v/>
      </c>
      <c r="R42" s="161"/>
      <c r="T42" s="138"/>
      <c r="U42" s="140"/>
      <c r="V42" s="142"/>
    </row>
    <row r="43" spans="2:22" ht="20.25" customHeight="1" x14ac:dyDescent="0.25">
      <c r="B43" s="170"/>
      <c r="C43" s="70" t="str">
        <f>IF(U$9="","...",U$9)</f>
        <v>...</v>
      </c>
      <c r="D43" s="106"/>
      <c r="E43" s="106"/>
      <c r="F43" s="106"/>
      <c r="G43" s="106"/>
      <c r="H43" s="106"/>
      <c r="I43" s="106"/>
      <c r="J43" s="106"/>
      <c r="K43" s="106"/>
      <c r="L43" s="106"/>
      <c r="M43" s="106"/>
      <c r="N43" s="106"/>
      <c r="O43" s="107"/>
      <c r="P43" s="33"/>
      <c r="Q43" s="63" t="str">
        <f t="shared" si="0"/>
        <v/>
      </c>
      <c r="R43" s="167"/>
      <c r="T43" s="138"/>
      <c r="U43" s="140"/>
      <c r="V43" s="142"/>
    </row>
    <row r="44" spans="2:22" ht="20.25" customHeight="1" x14ac:dyDescent="0.25">
      <c r="B44" s="168" t="str">
        <f>IF(Options!C11="","Option 7",Options!C11)</f>
        <v>Option 7</v>
      </c>
      <c r="C44" s="66" t="str">
        <f>IF(U$5="","Personne 1",U$5)</f>
        <v>Personne 1</v>
      </c>
      <c r="D44" s="98"/>
      <c r="E44" s="98"/>
      <c r="F44" s="98"/>
      <c r="G44" s="98"/>
      <c r="H44" s="98"/>
      <c r="I44" s="98"/>
      <c r="J44" s="98"/>
      <c r="K44" s="98"/>
      <c r="L44" s="98"/>
      <c r="M44" s="98"/>
      <c r="N44" s="98"/>
      <c r="O44" s="99"/>
      <c r="P44" s="55"/>
      <c r="Q44" s="56" t="str">
        <f t="shared" si="0"/>
        <v/>
      </c>
      <c r="R44" s="161" t="str">
        <f t="shared" ref="R44" si="5">IF(AND(Q44="",Q45="",Q46="",Q47="",Q48=""),"",AVERAGE(Q44:Q48))</f>
        <v/>
      </c>
      <c r="T44" s="138"/>
      <c r="U44" s="140"/>
      <c r="V44" s="142"/>
    </row>
    <row r="45" spans="2:22" ht="20.25" customHeight="1" x14ac:dyDescent="0.25">
      <c r="B45" s="169"/>
      <c r="C45" s="67" t="str">
        <f>IF(U$6="","Personne 2",U$6)</f>
        <v>Personne 2</v>
      </c>
      <c r="D45" s="100"/>
      <c r="E45" s="100"/>
      <c r="F45" s="100"/>
      <c r="G45" s="100"/>
      <c r="H45" s="100"/>
      <c r="I45" s="100"/>
      <c r="J45" s="100"/>
      <c r="K45" s="100"/>
      <c r="L45" s="100"/>
      <c r="M45" s="100"/>
      <c r="N45" s="100"/>
      <c r="O45" s="101"/>
      <c r="P45" s="57"/>
      <c r="Q45" s="58" t="str">
        <f t="shared" si="0"/>
        <v/>
      </c>
      <c r="R45" s="161"/>
      <c r="T45" s="138"/>
      <c r="U45" s="140"/>
      <c r="V45" s="142"/>
    </row>
    <row r="46" spans="2:22" ht="20.25" customHeight="1" x14ac:dyDescent="0.25">
      <c r="B46" s="169"/>
      <c r="C46" s="68" t="str">
        <f>IF(U$7="","...",U$7)</f>
        <v>...</v>
      </c>
      <c r="D46" s="102"/>
      <c r="E46" s="102"/>
      <c r="F46" s="102"/>
      <c r="G46" s="102"/>
      <c r="H46" s="102"/>
      <c r="I46" s="102"/>
      <c r="J46" s="102"/>
      <c r="K46" s="102"/>
      <c r="L46" s="102"/>
      <c r="M46" s="102"/>
      <c r="N46" s="102"/>
      <c r="O46" s="103"/>
      <c r="P46" s="59"/>
      <c r="Q46" s="60" t="str">
        <f t="shared" si="0"/>
        <v/>
      </c>
      <c r="R46" s="161"/>
      <c r="T46" s="138"/>
      <c r="U46" s="140"/>
      <c r="V46" s="142"/>
    </row>
    <row r="47" spans="2:22" ht="20.25" customHeight="1" x14ac:dyDescent="0.25">
      <c r="B47" s="169"/>
      <c r="C47" s="69" t="str">
        <f>IF(U$8="","...",U$8)</f>
        <v>...</v>
      </c>
      <c r="D47" s="104"/>
      <c r="E47" s="104"/>
      <c r="F47" s="104"/>
      <c r="G47" s="104"/>
      <c r="H47" s="104"/>
      <c r="I47" s="104"/>
      <c r="J47" s="104"/>
      <c r="K47" s="104"/>
      <c r="L47" s="104"/>
      <c r="M47" s="104"/>
      <c r="N47" s="104"/>
      <c r="O47" s="105"/>
      <c r="P47" s="61"/>
      <c r="Q47" s="62" t="str">
        <f t="shared" si="0"/>
        <v/>
      </c>
      <c r="R47" s="161"/>
      <c r="T47" s="138"/>
      <c r="U47" s="140"/>
      <c r="V47" s="142"/>
    </row>
    <row r="48" spans="2:22" ht="20.25" customHeight="1" x14ac:dyDescent="0.25">
      <c r="B48" s="170"/>
      <c r="C48" s="70" t="str">
        <f>IF(U$9="","...",U$9)</f>
        <v>...</v>
      </c>
      <c r="D48" s="98"/>
      <c r="E48" s="98"/>
      <c r="F48" s="98"/>
      <c r="G48" s="98"/>
      <c r="H48" s="98"/>
      <c r="I48" s="98"/>
      <c r="J48" s="98"/>
      <c r="K48" s="98"/>
      <c r="L48" s="98"/>
      <c r="M48" s="98"/>
      <c r="N48" s="98"/>
      <c r="O48" s="99"/>
      <c r="P48" s="55"/>
      <c r="Q48" s="63" t="str">
        <f t="shared" si="0"/>
        <v/>
      </c>
      <c r="R48" s="167"/>
      <c r="T48" s="138"/>
      <c r="U48" s="140"/>
      <c r="V48" s="142"/>
    </row>
    <row r="49" spans="2:22" ht="20.25" customHeight="1" x14ac:dyDescent="0.25">
      <c r="B49" s="168" t="str">
        <f>IF(Options!C12="","Option 8",Options!C12)</f>
        <v>Option 8</v>
      </c>
      <c r="C49" s="66" t="str">
        <f>IF(U$5="","Personne 1",U$5)</f>
        <v>Personne 1</v>
      </c>
      <c r="D49" s="98"/>
      <c r="E49" s="98"/>
      <c r="F49" s="98"/>
      <c r="G49" s="98"/>
      <c r="H49" s="98"/>
      <c r="I49" s="98"/>
      <c r="J49" s="98"/>
      <c r="K49" s="98"/>
      <c r="L49" s="98"/>
      <c r="M49" s="98"/>
      <c r="N49" s="98"/>
      <c r="O49" s="99"/>
      <c r="P49" s="55"/>
      <c r="Q49" s="56" t="str">
        <f t="shared" si="0"/>
        <v/>
      </c>
      <c r="R49" s="161" t="str">
        <f t="shared" ref="R49" si="6">IF(AND(Q49="",Q50="",Q51="",Q52="",Q53=""),"",AVERAGE(Q49:Q53))</f>
        <v/>
      </c>
      <c r="T49" s="138"/>
      <c r="U49" s="140"/>
      <c r="V49" s="142"/>
    </row>
    <row r="50" spans="2:22" ht="20.25" customHeight="1" x14ac:dyDescent="0.25">
      <c r="B50" s="169"/>
      <c r="C50" s="67" t="str">
        <f>IF(U$6="","Personne 2",U$6)</f>
        <v>Personne 2</v>
      </c>
      <c r="D50" s="100"/>
      <c r="E50" s="100"/>
      <c r="F50" s="100"/>
      <c r="G50" s="100"/>
      <c r="H50" s="100"/>
      <c r="I50" s="100"/>
      <c r="J50" s="100"/>
      <c r="K50" s="100"/>
      <c r="L50" s="100"/>
      <c r="M50" s="100"/>
      <c r="N50" s="100"/>
      <c r="O50" s="101"/>
      <c r="P50" s="57"/>
      <c r="Q50" s="58" t="str">
        <f t="shared" si="0"/>
        <v/>
      </c>
      <c r="R50" s="161"/>
      <c r="T50" s="138"/>
      <c r="U50" s="140"/>
      <c r="V50" s="142"/>
    </row>
    <row r="51" spans="2:22" ht="20.25" customHeight="1" x14ac:dyDescent="0.25">
      <c r="B51" s="169"/>
      <c r="C51" s="68" t="str">
        <f>IF(U$7="","...",U$7)</f>
        <v>...</v>
      </c>
      <c r="D51" s="102"/>
      <c r="E51" s="102"/>
      <c r="F51" s="102"/>
      <c r="G51" s="102"/>
      <c r="H51" s="102"/>
      <c r="I51" s="102"/>
      <c r="J51" s="102"/>
      <c r="K51" s="102"/>
      <c r="L51" s="102"/>
      <c r="M51" s="102"/>
      <c r="N51" s="102"/>
      <c r="O51" s="103"/>
      <c r="P51" s="59"/>
      <c r="Q51" s="60" t="str">
        <f t="shared" si="0"/>
        <v/>
      </c>
      <c r="R51" s="161"/>
      <c r="T51" s="138"/>
      <c r="U51" s="140"/>
      <c r="V51" s="142"/>
    </row>
    <row r="52" spans="2:22" ht="20.25" customHeight="1" x14ac:dyDescent="0.25">
      <c r="B52" s="169"/>
      <c r="C52" s="69" t="str">
        <f>IF(U$8="","...",U$8)</f>
        <v>...</v>
      </c>
      <c r="D52" s="104"/>
      <c r="E52" s="104"/>
      <c r="F52" s="104"/>
      <c r="G52" s="104"/>
      <c r="H52" s="104"/>
      <c r="I52" s="104"/>
      <c r="J52" s="104"/>
      <c r="K52" s="104"/>
      <c r="L52" s="104"/>
      <c r="M52" s="104"/>
      <c r="N52" s="104"/>
      <c r="O52" s="105"/>
      <c r="P52" s="61"/>
      <c r="Q52" s="62" t="str">
        <f t="shared" si="0"/>
        <v/>
      </c>
      <c r="R52" s="161"/>
      <c r="T52" s="138"/>
      <c r="U52" s="140"/>
      <c r="V52" s="142"/>
    </row>
    <row r="53" spans="2:22" ht="20.25" customHeight="1" x14ac:dyDescent="0.25">
      <c r="B53" s="170"/>
      <c r="C53" s="70" t="str">
        <f>IF(U$9="","...",U$9)</f>
        <v>...</v>
      </c>
      <c r="D53" s="106"/>
      <c r="E53" s="106"/>
      <c r="F53" s="106"/>
      <c r="G53" s="106"/>
      <c r="H53" s="106"/>
      <c r="I53" s="106"/>
      <c r="J53" s="106"/>
      <c r="K53" s="106"/>
      <c r="L53" s="106"/>
      <c r="M53" s="106"/>
      <c r="N53" s="106"/>
      <c r="O53" s="107"/>
      <c r="P53" s="33"/>
      <c r="Q53" s="63" t="str">
        <f t="shared" si="0"/>
        <v/>
      </c>
      <c r="R53" s="167"/>
      <c r="T53" s="138"/>
      <c r="U53" s="140"/>
      <c r="V53" s="142"/>
    </row>
    <row r="54" spans="2:22" ht="20.25" customHeight="1" x14ac:dyDescent="0.25">
      <c r="B54" s="168" t="str">
        <f>IF(Options!C13="","Option 9",Options!C13)</f>
        <v>Option 9</v>
      </c>
      <c r="C54" s="66" t="str">
        <f>IF(U$5="","Personne 1",U$5)</f>
        <v>Personne 1</v>
      </c>
      <c r="D54" s="98"/>
      <c r="E54" s="98"/>
      <c r="F54" s="98"/>
      <c r="G54" s="98"/>
      <c r="H54" s="98"/>
      <c r="I54" s="98"/>
      <c r="J54" s="98"/>
      <c r="K54" s="98"/>
      <c r="L54" s="98"/>
      <c r="M54" s="98"/>
      <c r="N54" s="98"/>
      <c r="O54" s="99"/>
      <c r="P54" s="55"/>
      <c r="Q54" s="56" t="str">
        <f t="shared" si="0"/>
        <v/>
      </c>
      <c r="R54" s="161" t="str">
        <f t="shared" ref="R54" si="7">IF(AND(Q54="",Q55="",Q56="",Q57="",Q58=""),"",AVERAGE(Q54:Q58))</f>
        <v/>
      </c>
      <c r="T54" s="138"/>
      <c r="U54" s="140"/>
      <c r="V54" s="142"/>
    </row>
    <row r="55" spans="2:22" ht="20.25" customHeight="1" x14ac:dyDescent="0.25">
      <c r="B55" s="169"/>
      <c r="C55" s="67" t="str">
        <f>IF(U$6="","Personne 2",U$6)</f>
        <v>Personne 2</v>
      </c>
      <c r="D55" s="108"/>
      <c r="E55" s="108"/>
      <c r="F55" s="108"/>
      <c r="G55" s="108"/>
      <c r="H55" s="108"/>
      <c r="I55" s="108"/>
      <c r="J55" s="108"/>
      <c r="K55" s="108"/>
      <c r="L55" s="108"/>
      <c r="M55" s="108"/>
      <c r="N55" s="108"/>
      <c r="O55" s="109"/>
      <c r="P55" s="57"/>
      <c r="Q55" s="58" t="str">
        <f t="shared" si="0"/>
        <v/>
      </c>
      <c r="R55" s="161"/>
      <c r="T55" s="138"/>
      <c r="U55" s="140"/>
      <c r="V55" s="142"/>
    </row>
    <row r="56" spans="2:22" ht="20.25" customHeight="1" x14ac:dyDescent="0.25">
      <c r="B56" s="169"/>
      <c r="C56" s="68" t="str">
        <f>IF(U$7="","...",U$7)</f>
        <v>...</v>
      </c>
      <c r="D56" s="110"/>
      <c r="E56" s="110"/>
      <c r="F56" s="110"/>
      <c r="G56" s="110"/>
      <c r="H56" s="110"/>
      <c r="I56" s="110"/>
      <c r="J56" s="110"/>
      <c r="K56" s="110"/>
      <c r="L56" s="110"/>
      <c r="M56" s="110"/>
      <c r="N56" s="110"/>
      <c r="O56" s="111"/>
      <c r="P56" s="59"/>
      <c r="Q56" s="60" t="str">
        <f t="shared" si="0"/>
        <v/>
      </c>
      <c r="R56" s="161"/>
      <c r="T56" s="138"/>
      <c r="U56" s="140"/>
      <c r="V56" s="142"/>
    </row>
    <row r="57" spans="2:22" ht="20.25" customHeight="1" x14ac:dyDescent="0.25">
      <c r="B57" s="169"/>
      <c r="C57" s="69" t="str">
        <f>IF(U$8="","...",U$8)</f>
        <v>...</v>
      </c>
      <c r="D57" s="112"/>
      <c r="E57" s="112"/>
      <c r="F57" s="112"/>
      <c r="G57" s="112"/>
      <c r="H57" s="112"/>
      <c r="I57" s="112"/>
      <c r="J57" s="112"/>
      <c r="K57" s="112"/>
      <c r="L57" s="112"/>
      <c r="M57" s="112"/>
      <c r="N57" s="112"/>
      <c r="O57" s="113"/>
      <c r="P57" s="61"/>
      <c r="Q57" s="62" t="str">
        <f t="shared" si="0"/>
        <v/>
      </c>
      <c r="R57" s="161"/>
      <c r="T57" s="138"/>
      <c r="U57" s="140"/>
      <c r="V57" s="142"/>
    </row>
    <row r="58" spans="2:22" ht="20.25" customHeight="1" x14ac:dyDescent="0.25">
      <c r="B58" s="170"/>
      <c r="C58" s="70" t="str">
        <f>IF(U$9="","...",U$9)</f>
        <v>...</v>
      </c>
      <c r="D58" s="114"/>
      <c r="E58" s="114"/>
      <c r="F58" s="114"/>
      <c r="G58" s="114"/>
      <c r="H58" s="114"/>
      <c r="I58" s="114"/>
      <c r="J58" s="114"/>
      <c r="K58" s="114"/>
      <c r="L58" s="114"/>
      <c r="M58" s="114"/>
      <c r="N58" s="114"/>
      <c r="O58" s="115"/>
      <c r="P58" s="33"/>
      <c r="Q58" s="63" t="str">
        <f t="shared" si="0"/>
        <v/>
      </c>
      <c r="R58" s="167"/>
      <c r="T58" s="138"/>
      <c r="U58" s="140"/>
      <c r="V58" s="142"/>
    </row>
    <row r="59" spans="2:22" ht="20.25" customHeight="1" x14ac:dyDescent="0.25">
      <c r="B59" s="168" t="str">
        <f>IF(Options!C13="","Option 10",Options!C13)</f>
        <v>Option 10</v>
      </c>
      <c r="C59" s="66" t="str">
        <f>IF(U$5="","Personne 1",U$5)</f>
        <v>Personne 1</v>
      </c>
      <c r="D59" s="98"/>
      <c r="E59" s="98"/>
      <c r="F59" s="98"/>
      <c r="G59" s="98"/>
      <c r="H59" s="98"/>
      <c r="I59" s="98"/>
      <c r="J59" s="98"/>
      <c r="K59" s="98"/>
      <c r="L59" s="98"/>
      <c r="M59" s="98"/>
      <c r="N59" s="98"/>
      <c r="O59" s="99"/>
      <c r="P59" s="55"/>
      <c r="Q59" s="64" t="str">
        <f t="shared" si="0"/>
        <v/>
      </c>
      <c r="R59" s="160" t="str">
        <f t="shared" ref="R59" si="8">IF(AND(Q59="",Q60="",Q61="",Q62="",Q63=""),"",AVERAGE(Q59:Q63))</f>
        <v/>
      </c>
      <c r="T59" s="138"/>
      <c r="U59" s="140"/>
      <c r="V59" s="142"/>
    </row>
    <row r="60" spans="2:22" ht="20.25" customHeight="1" x14ac:dyDescent="0.25">
      <c r="B60" s="169"/>
      <c r="C60" s="67" t="str">
        <f>IF(U$6="","Personne 2",U$6)</f>
        <v>Personne 2</v>
      </c>
      <c r="D60" s="100"/>
      <c r="E60" s="100"/>
      <c r="F60" s="100"/>
      <c r="G60" s="100"/>
      <c r="H60" s="100"/>
      <c r="I60" s="100"/>
      <c r="J60" s="100"/>
      <c r="K60" s="100"/>
      <c r="L60" s="100"/>
      <c r="M60" s="100"/>
      <c r="N60" s="100"/>
      <c r="O60" s="101"/>
      <c r="P60" s="57"/>
      <c r="Q60" s="58" t="str">
        <f t="shared" si="0"/>
        <v/>
      </c>
      <c r="R60" s="161"/>
      <c r="T60" s="138"/>
      <c r="U60" s="140"/>
      <c r="V60" s="142"/>
    </row>
    <row r="61" spans="2:22" ht="20.25" customHeight="1" x14ac:dyDescent="0.25">
      <c r="B61" s="169"/>
      <c r="C61" s="68" t="str">
        <f>IF(U$7="","...",U$7)</f>
        <v>...</v>
      </c>
      <c r="D61" s="102"/>
      <c r="E61" s="102"/>
      <c r="F61" s="102"/>
      <c r="G61" s="102"/>
      <c r="H61" s="102"/>
      <c r="I61" s="102"/>
      <c r="J61" s="102"/>
      <c r="K61" s="102"/>
      <c r="L61" s="102"/>
      <c r="M61" s="102"/>
      <c r="N61" s="102"/>
      <c r="O61" s="103"/>
      <c r="P61" s="59"/>
      <c r="Q61" s="60" t="str">
        <f t="shared" si="0"/>
        <v/>
      </c>
      <c r="R61" s="161"/>
      <c r="T61" s="138"/>
      <c r="U61" s="140"/>
      <c r="V61" s="142"/>
    </row>
    <row r="62" spans="2:22" ht="20.25" customHeight="1" x14ac:dyDescent="0.25">
      <c r="B62" s="169"/>
      <c r="C62" s="69" t="str">
        <f>IF(U$8="","...",U$8)</f>
        <v>...</v>
      </c>
      <c r="D62" s="104"/>
      <c r="E62" s="104"/>
      <c r="F62" s="104"/>
      <c r="G62" s="104"/>
      <c r="H62" s="104"/>
      <c r="I62" s="104"/>
      <c r="J62" s="104"/>
      <c r="K62" s="104"/>
      <c r="L62" s="104"/>
      <c r="M62" s="104"/>
      <c r="N62" s="104"/>
      <c r="O62" s="105"/>
      <c r="P62" s="61"/>
      <c r="Q62" s="62" t="str">
        <f t="shared" si="0"/>
        <v/>
      </c>
      <c r="R62" s="161"/>
      <c r="T62" s="138"/>
      <c r="U62" s="140"/>
      <c r="V62" s="142"/>
    </row>
    <row r="63" spans="2:22" ht="20.25" customHeight="1" thickBot="1" x14ac:dyDescent="0.3">
      <c r="B63" s="173"/>
      <c r="C63" s="118" t="str">
        <f>IF(U$9="","...",U$9)</f>
        <v>...</v>
      </c>
      <c r="D63" s="116"/>
      <c r="E63" s="116"/>
      <c r="F63" s="116"/>
      <c r="G63" s="116"/>
      <c r="H63" s="116"/>
      <c r="I63" s="116"/>
      <c r="J63" s="116"/>
      <c r="K63" s="116"/>
      <c r="L63" s="116"/>
      <c r="M63" s="116"/>
      <c r="N63" s="116"/>
      <c r="O63" s="117"/>
      <c r="P63" s="33"/>
      <c r="Q63" s="65" t="str">
        <f t="shared" si="0"/>
        <v/>
      </c>
      <c r="R63" s="162"/>
      <c r="T63" s="139"/>
      <c r="U63" s="141"/>
      <c r="V63" s="143"/>
    </row>
    <row r="64" spans="2:22" ht="20.25" customHeight="1" thickBot="1" x14ac:dyDescent="0.3">
      <c r="B64" s="31"/>
      <c r="C64" s="32"/>
      <c r="D64" s="33"/>
      <c r="E64" s="33"/>
      <c r="F64" s="33"/>
      <c r="G64" s="33"/>
      <c r="H64" s="33"/>
      <c r="I64" s="33"/>
      <c r="J64" s="33"/>
      <c r="K64" s="33"/>
      <c r="L64" s="33"/>
      <c r="M64" s="33"/>
      <c r="N64" s="33"/>
      <c r="O64" s="33"/>
      <c r="P64" s="33"/>
      <c r="Q64" s="34"/>
      <c r="R64" s="35"/>
    </row>
    <row r="65" spans="2:18" ht="15.75" customHeight="1" x14ac:dyDescent="0.25">
      <c r="B65" s="163" t="s">
        <v>52</v>
      </c>
      <c r="C65" s="172" t="s">
        <v>50</v>
      </c>
      <c r="D65" s="36" t="str">
        <f>IF(AND(D14="",D19="",D24="",D29="",D34="",D39="",D44="",D49="",D54="",D59=""),"",AVERAGE(D14,D19,D24,D29,D34,D39,D44,D49,D54,D59))</f>
        <v/>
      </c>
      <c r="E65" s="37" t="str">
        <f t="shared" ref="E65:N65" si="9">IF(AND(E14="",E19="",E24="",E29="",E34="",E39="",E44="",E49="",E54="",E59=""),"",AVERAGE(E14,E19,E24,E29,E34,E39,E44,E49,E54,E59))</f>
        <v/>
      </c>
      <c r="F65" s="37" t="str">
        <f t="shared" si="9"/>
        <v/>
      </c>
      <c r="G65" s="37" t="str">
        <f t="shared" si="9"/>
        <v/>
      </c>
      <c r="H65" s="37" t="str">
        <f t="shared" si="9"/>
        <v/>
      </c>
      <c r="I65" s="37" t="str">
        <f t="shared" si="9"/>
        <v/>
      </c>
      <c r="J65" s="37" t="str">
        <f t="shared" si="9"/>
        <v/>
      </c>
      <c r="K65" s="37" t="str">
        <f t="shared" si="9"/>
        <v/>
      </c>
      <c r="L65" s="37" t="str">
        <f t="shared" si="9"/>
        <v/>
      </c>
      <c r="M65" s="37" t="str">
        <f t="shared" si="9"/>
        <v/>
      </c>
      <c r="N65" s="37" t="str">
        <f t="shared" si="9"/>
        <v/>
      </c>
      <c r="O65" s="38" t="str">
        <f>IF(AND(O14="",O19="",O24="",O29="",O34="",O39="",O44="",O49="",O54="",O59=""),"",AVERAGE(O14,O19,O24,O29,O34,O39,O44,O49,O54,O59))</f>
        <v/>
      </c>
      <c r="Q65" s="151" t="str">
        <f>IF(U$5="","Personne 1",U$5)</f>
        <v>Personne 1</v>
      </c>
      <c r="R65" s="151"/>
    </row>
    <row r="66" spans="2:18" ht="15.75" customHeight="1" x14ac:dyDescent="0.25">
      <c r="B66" s="163"/>
      <c r="C66" s="172"/>
      <c r="D66" s="39" t="str">
        <f>IF(AND(D15="",D20="",D25="",D30="",D35="",D40="",D45="",D50="",D55="",D60=""),"",AVERAGE(D15,D20,D25,D30,D35,D40,D45,D50,D55,D60))</f>
        <v/>
      </c>
      <c r="E66" s="40" t="str">
        <f t="shared" ref="E66:O66" si="10">IF(AND(E15="",E20="",E25="",E30="",E35="",E40="",E45="",E50="",E55="",E60=""),"",AVERAGE(E15,E20,E25,E30,E35,E40,E45,E50,E55,E60))</f>
        <v/>
      </c>
      <c r="F66" s="40" t="str">
        <f t="shared" si="10"/>
        <v/>
      </c>
      <c r="G66" s="40" t="str">
        <f t="shared" si="10"/>
        <v/>
      </c>
      <c r="H66" s="40" t="str">
        <f t="shared" si="10"/>
        <v/>
      </c>
      <c r="I66" s="40" t="str">
        <f t="shared" si="10"/>
        <v/>
      </c>
      <c r="J66" s="40" t="str">
        <f t="shared" si="10"/>
        <v/>
      </c>
      <c r="K66" s="40" t="str">
        <f t="shared" si="10"/>
        <v/>
      </c>
      <c r="L66" s="40" t="str">
        <f t="shared" si="10"/>
        <v/>
      </c>
      <c r="M66" s="40" t="str">
        <f t="shared" si="10"/>
        <v/>
      </c>
      <c r="N66" s="40" t="str">
        <f t="shared" si="10"/>
        <v/>
      </c>
      <c r="O66" s="41" t="str">
        <f t="shared" si="10"/>
        <v/>
      </c>
      <c r="Q66" s="152" t="str">
        <f>IF(U$6="","Personne 1",U$6)</f>
        <v>Personne 1</v>
      </c>
      <c r="R66" s="152"/>
    </row>
    <row r="67" spans="2:18" ht="15.75" customHeight="1" x14ac:dyDescent="0.25">
      <c r="B67" s="163"/>
      <c r="C67" s="172"/>
      <c r="D67" s="42" t="str">
        <f t="shared" ref="D67:O68" si="11">IF(AND(D16="",D21="",D26="",D31="",D36="",D41="",D46="",D51="",D56="",D61=""),"",AVERAGE(D16,D21,D26,D31,D36,D41,D46,D51,D56,D61))</f>
        <v/>
      </c>
      <c r="E67" s="43" t="str">
        <f t="shared" si="11"/>
        <v/>
      </c>
      <c r="F67" s="43" t="str">
        <f t="shared" si="11"/>
        <v/>
      </c>
      <c r="G67" s="43" t="str">
        <f t="shared" si="11"/>
        <v/>
      </c>
      <c r="H67" s="43" t="str">
        <f t="shared" si="11"/>
        <v/>
      </c>
      <c r="I67" s="43" t="str">
        <f t="shared" si="11"/>
        <v/>
      </c>
      <c r="J67" s="43" t="str">
        <f t="shared" si="11"/>
        <v/>
      </c>
      <c r="K67" s="43" t="str">
        <f t="shared" si="11"/>
        <v/>
      </c>
      <c r="L67" s="43" t="str">
        <f t="shared" si="11"/>
        <v/>
      </c>
      <c r="M67" s="43" t="str">
        <f>IF(AND(M16="",M21="",M26="",M31="",M36="",M41="",M46="",M51="",M56="",M61=""),"",AVERAGE(M16,M21,M26,M31,M36,M41,M46,M51,M56,M61))</f>
        <v/>
      </c>
      <c r="N67" s="43" t="str">
        <f t="shared" si="11"/>
        <v/>
      </c>
      <c r="O67" s="44" t="str">
        <f t="shared" si="11"/>
        <v/>
      </c>
      <c r="Q67" s="153" t="str">
        <f>IF(U$7="","...",U$7)</f>
        <v>...</v>
      </c>
      <c r="R67" s="153"/>
    </row>
    <row r="68" spans="2:18" ht="15.75" customHeight="1" x14ac:dyDescent="0.25">
      <c r="B68" s="163"/>
      <c r="C68" s="172"/>
      <c r="D68" s="45" t="str">
        <f t="shared" si="11"/>
        <v/>
      </c>
      <c r="E68" s="46" t="str">
        <f t="shared" si="11"/>
        <v/>
      </c>
      <c r="F68" s="46" t="str">
        <f t="shared" si="11"/>
        <v/>
      </c>
      <c r="G68" s="46" t="str">
        <f t="shared" si="11"/>
        <v/>
      </c>
      <c r="H68" s="46" t="str">
        <f t="shared" si="11"/>
        <v/>
      </c>
      <c r="I68" s="46" t="str">
        <f t="shared" si="11"/>
        <v/>
      </c>
      <c r="J68" s="46" t="str">
        <f t="shared" si="11"/>
        <v/>
      </c>
      <c r="K68" s="46" t="str">
        <f t="shared" si="11"/>
        <v/>
      </c>
      <c r="L68" s="46" t="str">
        <f t="shared" si="11"/>
        <v/>
      </c>
      <c r="M68" s="46" t="str">
        <f t="shared" si="11"/>
        <v/>
      </c>
      <c r="N68" s="46" t="str">
        <f>IF(AND(N17="",N22="",N27="",N32="",N37="",N42="",N47="",N52="",N57="",N62=""),"",AVERAGE(N17,N22,N27,N32,N37,N42,N47,N52,N57,N62))</f>
        <v/>
      </c>
      <c r="O68" s="47" t="str">
        <f t="shared" si="11"/>
        <v/>
      </c>
      <c r="Q68" s="154" t="str">
        <f>IF(U$8="","...",U$8)</f>
        <v>...</v>
      </c>
      <c r="R68" s="154"/>
    </row>
    <row r="69" spans="2:18" ht="15.75" customHeight="1" x14ac:dyDescent="0.25">
      <c r="B69" s="163"/>
      <c r="C69" s="172"/>
      <c r="D69" s="48" t="str">
        <f>IF(AND(D18="",D23="",D28="",D33="",D38="",D43="",D48="",D53="",D58="",D63=""),"",AVERAGE(D18,D23,D28,D33,D38,D43,D48,D53,D58,D63))</f>
        <v/>
      </c>
      <c r="E69" s="49" t="str">
        <f t="shared" ref="E69:O69" si="12">IF(AND(E18="",E23="",E28="",E33="",E38="",E43="",E48="",E53="",E58="",E63=""),"",AVERAGE(E18,E23,E28,E33,E38,E43,E48,E53,E58,E63))</f>
        <v/>
      </c>
      <c r="F69" s="49" t="str">
        <f t="shared" si="12"/>
        <v/>
      </c>
      <c r="G69" s="49" t="str">
        <f t="shared" si="12"/>
        <v/>
      </c>
      <c r="H69" s="49" t="str">
        <f t="shared" si="12"/>
        <v/>
      </c>
      <c r="I69" s="49" t="str">
        <f t="shared" si="12"/>
        <v/>
      </c>
      <c r="J69" s="49" t="str">
        <f t="shared" si="12"/>
        <v/>
      </c>
      <c r="K69" s="49" t="str">
        <f t="shared" si="12"/>
        <v/>
      </c>
      <c r="L69" s="49" t="str">
        <f t="shared" si="12"/>
        <v/>
      </c>
      <c r="M69" s="49" t="str">
        <f t="shared" si="12"/>
        <v/>
      </c>
      <c r="N69" s="49" t="str">
        <f t="shared" si="12"/>
        <v/>
      </c>
      <c r="O69" s="50" t="str">
        <f t="shared" si="12"/>
        <v/>
      </c>
      <c r="Q69" s="155" t="str">
        <f>IF(U$9="","...",U$9)</f>
        <v>...</v>
      </c>
      <c r="R69" s="155"/>
    </row>
    <row r="70" spans="2:18" ht="51.75" customHeight="1" thickBot="1" x14ac:dyDescent="0.3">
      <c r="B70" s="163"/>
      <c r="C70" s="51" t="s">
        <v>51</v>
      </c>
      <c r="D70" s="52" t="str">
        <f t="shared" ref="D70:O70" si="13">IF(AND(D14="",D19="",D24="",D29="",D34="",D39="",D44="",D49="",D54="",D63=""),"",AVERAGE(D14:D63))</f>
        <v/>
      </c>
      <c r="E70" s="53" t="str">
        <f t="shared" si="13"/>
        <v/>
      </c>
      <c r="F70" s="53" t="str">
        <f t="shared" si="13"/>
        <v/>
      </c>
      <c r="G70" s="53" t="str">
        <f t="shared" si="13"/>
        <v/>
      </c>
      <c r="H70" s="53" t="str">
        <f t="shared" si="13"/>
        <v/>
      </c>
      <c r="I70" s="53" t="str">
        <f t="shared" si="13"/>
        <v/>
      </c>
      <c r="J70" s="53" t="str">
        <f t="shared" si="13"/>
        <v/>
      </c>
      <c r="K70" s="53" t="str">
        <f t="shared" si="13"/>
        <v/>
      </c>
      <c r="L70" s="53" t="str">
        <f t="shared" si="13"/>
        <v/>
      </c>
      <c r="M70" s="53" t="str">
        <f t="shared" si="13"/>
        <v/>
      </c>
      <c r="N70" s="53" t="str">
        <f t="shared" si="13"/>
        <v/>
      </c>
      <c r="O70" s="54" t="str">
        <f t="shared" si="13"/>
        <v/>
      </c>
    </row>
    <row r="71" spans="2:18" ht="15.75" customHeight="1" x14ac:dyDescent="0.65">
      <c r="B71" s="22"/>
      <c r="C71" s="22"/>
    </row>
  </sheetData>
  <sheetProtection algorithmName="SHA-512" hashValue="jTinT1ofE+lyyLpz5NDvIlQ3iDs9i5MhAassj9c2LKoGvIrxLn04BIbAUJ4S5XeudXBMaiD1GvcmIMreisbI0Q==" saltValue="2LUvABEspczjRG4z5JZZXA==" spinCount="100000" sheet="1" objects="1" scenarios="1"/>
  <mergeCells count="91">
    <mergeCell ref="B2:V2"/>
    <mergeCell ref="B3:V3"/>
    <mergeCell ref="D11:D13"/>
    <mergeCell ref="E11:E13"/>
    <mergeCell ref="F11:F13"/>
    <mergeCell ref="G11:G13"/>
    <mergeCell ref="H11:H13"/>
    <mergeCell ref="I11:I13"/>
    <mergeCell ref="J11:J13"/>
    <mergeCell ref="K11:K13"/>
    <mergeCell ref="S8:T8"/>
    <mergeCell ref="U8:W8"/>
    <mergeCell ref="U9:W9"/>
    <mergeCell ref="B59:B63"/>
    <mergeCell ref="Q11:R11"/>
    <mergeCell ref="T12:T13"/>
    <mergeCell ref="R14:R18"/>
    <mergeCell ref="R19:R23"/>
    <mergeCell ref="R24:R28"/>
    <mergeCell ref="B14:B18"/>
    <mergeCell ref="B19:B23"/>
    <mergeCell ref="B24:B28"/>
    <mergeCell ref="B29:B33"/>
    <mergeCell ref="B34:B38"/>
    <mergeCell ref="B39:B43"/>
    <mergeCell ref="L11:L13"/>
    <mergeCell ref="M11:M13"/>
    <mergeCell ref="N11:N13"/>
    <mergeCell ref="O11:O13"/>
    <mergeCell ref="R59:R63"/>
    <mergeCell ref="B65:B70"/>
    <mergeCell ref="S5:T5"/>
    <mergeCell ref="S6:T6"/>
    <mergeCell ref="S7:T7"/>
    <mergeCell ref="R29:R33"/>
    <mergeCell ref="R34:R38"/>
    <mergeCell ref="R39:R43"/>
    <mergeCell ref="R44:R48"/>
    <mergeCell ref="R49:R53"/>
    <mergeCell ref="R54:R58"/>
    <mergeCell ref="B44:B48"/>
    <mergeCell ref="B49:B53"/>
    <mergeCell ref="B54:B58"/>
    <mergeCell ref="S9:T9"/>
    <mergeCell ref="C65:C69"/>
    <mergeCell ref="AA5:AC5"/>
    <mergeCell ref="AA6:AC6"/>
    <mergeCell ref="U5:W5"/>
    <mergeCell ref="U6:W6"/>
    <mergeCell ref="U7:W7"/>
    <mergeCell ref="Y5:Z5"/>
    <mergeCell ref="Y6:Z6"/>
    <mergeCell ref="Q65:R65"/>
    <mergeCell ref="Q66:R66"/>
    <mergeCell ref="Q67:R67"/>
    <mergeCell ref="Q68:R68"/>
    <mergeCell ref="Q69:R69"/>
    <mergeCell ref="T14:T18"/>
    <mergeCell ref="U14:U18"/>
    <mergeCell ref="T11:V11"/>
    <mergeCell ref="U12:U13"/>
    <mergeCell ref="V12:V13"/>
    <mergeCell ref="V14:V18"/>
    <mergeCell ref="T19:T23"/>
    <mergeCell ref="U19:U23"/>
    <mergeCell ref="V19:V23"/>
    <mergeCell ref="T24:T28"/>
    <mergeCell ref="U24:U28"/>
    <mergeCell ref="V24:V28"/>
    <mergeCell ref="T29:T33"/>
    <mergeCell ref="U29:U33"/>
    <mergeCell ref="V29:V33"/>
    <mergeCell ref="T34:T38"/>
    <mergeCell ref="U34:U38"/>
    <mergeCell ref="V34:V38"/>
    <mergeCell ref="T59:T63"/>
    <mergeCell ref="U59:U63"/>
    <mergeCell ref="V59:V63"/>
    <mergeCell ref="Q5:R9"/>
    <mergeCell ref="T49:T53"/>
    <mergeCell ref="U49:U53"/>
    <mergeCell ref="V49:V53"/>
    <mergeCell ref="T54:T58"/>
    <mergeCell ref="U54:U58"/>
    <mergeCell ref="V54:V58"/>
    <mergeCell ref="T39:T43"/>
    <mergeCell ref="U39:U43"/>
    <mergeCell ref="V39:V43"/>
    <mergeCell ref="T44:T48"/>
    <mergeCell ref="U44:U48"/>
    <mergeCell ref="V44:V48"/>
  </mergeCells>
  <phoneticPr fontId="1" type="noConversion"/>
  <conditionalFormatting sqref="B59">
    <cfRule type="containsText" dxfId="10" priority="130" operator="containsText" text="Option">
      <formula>NOT(ISERROR(SEARCH("Option",B59)))</formula>
    </cfRule>
  </conditionalFormatting>
  <conditionalFormatting sqref="B14:C14 B19 B24 B29 B34 B39 B44 B49 B54">
    <cfRule type="containsText" dxfId="9" priority="132" operator="containsText" text="Option">
      <formula>NOT(ISERROR(SEARCH("Option",B14)))</formula>
    </cfRule>
  </conditionalFormatting>
  <conditionalFormatting sqref="B14:C14">
    <cfRule type="expression" dxfId="8" priority="134">
      <formula>"Option 1"</formula>
    </cfRule>
    <cfRule type="containsText" dxfId="7" priority="133" operator="containsText" text="Option 1">
      <formula>NOT(ISERROR(SEARCH("Option 1",B14)))</formula>
    </cfRule>
  </conditionalFormatting>
  <conditionalFormatting sqref="C15:C64">
    <cfRule type="containsText" dxfId="6" priority="1" operator="containsText" text="Option">
      <formula>NOT(ISERROR(SEARCH("Option",C15)))</formula>
    </cfRule>
    <cfRule type="containsText" dxfId="5" priority="2" operator="containsText" text="Option 1">
      <formula>NOT(ISERROR(SEARCH("Option 1",C15)))</formula>
    </cfRule>
    <cfRule type="expression" dxfId="4" priority="3">
      <formula>"Option 1"</formula>
    </cfRule>
  </conditionalFormatting>
  <conditionalFormatting sqref="D11:Q11 D12:P12">
    <cfRule type="containsText" dxfId="3" priority="131" operator="containsText" text="Critère">
      <formula>NOT(ISERROR(SEARCH("Critère",D11)))</formula>
    </cfRule>
  </conditionalFormatting>
  <conditionalFormatting sqref="Q65:Q69">
    <cfRule type="containsText" dxfId="2" priority="55" operator="containsText" text="Option">
      <formula>NOT(ISERROR(SEARCH("Option",Q65)))</formula>
    </cfRule>
    <cfRule type="containsText" dxfId="1" priority="56" operator="containsText" text="Option 1">
      <formula>NOT(ISERROR(SEARCH("Option 1",Q65)))</formula>
    </cfRule>
    <cfRule type="expression" dxfId="0" priority="57">
      <formula>"Option 1"</formula>
    </cfRule>
  </conditionalFormatting>
  <dataValidations count="1">
    <dataValidation type="whole" allowBlank="1" showInputMessage="1" showErrorMessage="1" sqref="D14:P64" xr:uid="{E08BF48B-F7A5-4E6C-A4E3-C76D0A5CE9A1}">
      <formula1>0</formula1>
      <formula2>10</formula2>
    </dataValidation>
  </dataValidations>
  <pageMargins left="0.7" right="0.7" top="0.75" bottom="0.75"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114300</xdr:colOff>
                    <xdr:row>14</xdr:row>
                    <xdr:rowOff>142875</xdr:rowOff>
                  </from>
                  <to>
                    <xdr:col>19</xdr:col>
                    <xdr:colOff>361950</xdr:colOff>
                    <xdr:row>16</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95250</xdr:colOff>
                    <xdr:row>14</xdr:row>
                    <xdr:rowOff>142875</xdr:rowOff>
                  </from>
                  <to>
                    <xdr:col>20</xdr:col>
                    <xdr:colOff>342900</xdr:colOff>
                    <xdr:row>16</xdr:row>
                    <xdr:rowOff>152400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21</xdr:col>
                    <xdr:colOff>95250</xdr:colOff>
                    <xdr:row>14</xdr:row>
                    <xdr:rowOff>142875</xdr:rowOff>
                  </from>
                  <to>
                    <xdr:col>21</xdr:col>
                    <xdr:colOff>342900</xdr:colOff>
                    <xdr:row>16</xdr:row>
                    <xdr:rowOff>152400</xdr:rowOff>
                  </to>
                </anchor>
              </controlPr>
            </control>
          </mc:Choice>
        </mc:AlternateContent>
        <mc:AlternateContent xmlns:mc="http://schemas.openxmlformats.org/markup-compatibility/2006">
          <mc:Choice Requires="x14">
            <control shapeId="3109" r:id="rId7" name="Check Box 37">
              <controlPr defaultSize="0" autoFill="0" autoLine="0" autoPict="0">
                <anchor moveWithCells="1">
                  <from>
                    <xdr:col>19</xdr:col>
                    <xdr:colOff>114300</xdr:colOff>
                    <xdr:row>19</xdr:row>
                    <xdr:rowOff>142875</xdr:rowOff>
                  </from>
                  <to>
                    <xdr:col>19</xdr:col>
                    <xdr:colOff>361950</xdr:colOff>
                    <xdr:row>21</xdr:row>
                    <xdr:rowOff>161925</xdr:rowOff>
                  </to>
                </anchor>
              </controlPr>
            </control>
          </mc:Choice>
        </mc:AlternateContent>
        <mc:AlternateContent xmlns:mc="http://schemas.openxmlformats.org/markup-compatibility/2006">
          <mc:Choice Requires="x14">
            <control shapeId="3110" r:id="rId8" name="Check Box 38">
              <controlPr defaultSize="0" autoFill="0" autoLine="0" autoPict="0">
                <anchor moveWithCells="1">
                  <from>
                    <xdr:col>20</xdr:col>
                    <xdr:colOff>95250</xdr:colOff>
                    <xdr:row>19</xdr:row>
                    <xdr:rowOff>142875</xdr:rowOff>
                  </from>
                  <to>
                    <xdr:col>20</xdr:col>
                    <xdr:colOff>342900</xdr:colOff>
                    <xdr:row>21</xdr:row>
                    <xdr:rowOff>152400</xdr:rowOff>
                  </to>
                </anchor>
              </controlPr>
            </control>
          </mc:Choice>
        </mc:AlternateContent>
        <mc:AlternateContent xmlns:mc="http://schemas.openxmlformats.org/markup-compatibility/2006">
          <mc:Choice Requires="x14">
            <control shapeId="3111" r:id="rId9" name="Check Box 39">
              <controlPr defaultSize="0" autoFill="0" autoLine="0" autoPict="0">
                <anchor moveWithCells="1">
                  <from>
                    <xdr:col>21</xdr:col>
                    <xdr:colOff>95250</xdr:colOff>
                    <xdr:row>19</xdr:row>
                    <xdr:rowOff>142875</xdr:rowOff>
                  </from>
                  <to>
                    <xdr:col>21</xdr:col>
                    <xdr:colOff>342900</xdr:colOff>
                    <xdr:row>21</xdr:row>
                    <xdr:rowOff>152400</xdr:rowOff>
                  </to>
                </anchor>
              </controlPr>
            </control>
          </mc:Choice>
        </mc:AlternateContent>
        <mc:AlternateContent xmlns:mc="http://schemas.openxmlformats.org/markup-compatibility/2006">
          <mc:Choice Requires="x14">
            <control shapeId="3112" r:id="rId10" name="Check Box 40">
              <controlPr defaultSize="0" autoFill="0" autoLine="0" autoPict="0">
                <anchor moveWithCells="1">
                  <from>
                    <xdr:col>19</xdr:col>
                    <xdr:colOff>114300</xdr:colOff>
                    <xdr:row>24</xdr:row>
                    <xdr:rowOff>142875</xdr:rowOff>
                  </from>
                  <to>
                    <xdr:col>19</xdr:col>
                    <xdr:colOff>361950</xdr:colOff>
                    <xdr:row>26</xdr:row>
                    <xdr:rowOff>161925</xdr:rowOff>
                  </to>
                </anchor>
              </controlPr>
            </control>
          </mc:Choice>
        </mc:AlternateContent>
        <mc:AlternateContent xmlns:mc="http://schemas.openxmlformats.org/markup-compatibility/2006">
          <mc:Choice Requires="x14">
            <control shapeId="3113" r:id="rId11" name="Check Box 41">
              <controlPr defaultSize="0" autoFill="0" autoLine="0" autoPict="0">
                <anchor moveWithCells="1">
                  <from>
                    <xdr:col>20</xdr:col>
                    <xdr:colOff>95250</xdr:colOff>
                    <xdr:row>24</xdr:row>
                    <xdr:rowOff>142875</xdr:rowOff>
                  </from>
                  <to>
                    <xdr:col>20</xdr:col>
                    <xdr:colOff>342900</xdr:colOff>
                    <xdr:row>26</xdr:row>
                    <xdr:rowOff>152400</xdr:rowOff>
                  </to>
                </anchor>
              </controlPr>
            </control>
          </mc:Choice>
        </mc:AlternateContent>
        <mc:AlternateContent xmlns:mc="http://schemas.openxmlformats.org/markup-compatibility/2006">
          <mc:Choice Requires="x14">
            <control shapeId="3114" r:id="rId12" name="Check Box 42">
              <controlPr defaultSize="0" autoFill="0" autoLine="0" autoPict="0">
                <anchor moveWithCells="1">
                  <from>
                    <xdr:col>21</xdr:col>
                    <xdr:colOff>95250</xdr:colOff>
                    <xdr:row>24</xdr:row>
                    <xdr:rowOff>142875</xdr:rowOff>
                  </from>
                  <to>
                    <xdr:col>21</xdr:col>
                    <xdr:colOff>342900</xdr:colOff>
                    <xdr:row>26</xdr:row>
                    <xdr:rowOff>152400</xdr:rowOff>
                  </to>
                </anchor>
              </controlPr>
            </control>
          </mc:Choice>
        </mc:AlternateContent>
        <mc:AlternateContent xmlns:mc="http://schemas.openxmlformats.org/markup-compatibility/2006">
          <mc:Choice Requires="x14">
            <control shapeId="3115" r:id="rId13" name="Check Box 43">
              <controlPr defaultSize="0" autoFill="0" autoLine="0" autoPict="0">
                <anchor moveWithCells="1">
                  <from>
                    <xdr:col>19</xdr:col>
                    <xdr:colOff>114300</xdr:colOff>
                    <xdr:row>29</xdr:row>
                    <xdr:rowOff>142875</xdr:rowOff>
                  </from>
                  <to>
                    <xdr:col>19</xdr:col>
                    <xdr:colOff>361950</xdr:colOff>
                    <xdr:row>31</xdr:row>
                    <xdr:rowOff>161925</xdr:rowOff>
                  </to>
                </anchor>
              </controlPr>
            </control>
          </mc:Choice>
        </mc:AlternateContent>
        <mc:AlternateContent xmlns:mc="http://schemas.openxmlformats.org/markup-compatibility/2006">
          <mc:Choice Requires="x14">
            <control shapeId="3116" r:id="rId14" name="Check Box 44">
              <controlPr defaultSize="0" autoFill="0" autoLine="0" autoPict="0">
                <anchor moveWithCells="1">
                  <from>
                    <xdr:col>20</xdr:col>
                    <xdr:colOff>95250</xdr:colOff>
                    <xdr:row>29</xdr:row>
                    <xdr:rowOff>142875</xdr:rowOff>
                  </from>
                  <to>
                    <xdr:col>20</xdr:col>
                    <xdr:colOff>342900</xdr:colOff>
                    <xdr:row>31</xdr:row>
                    <xdr:rowOff>152400</xdr:rowOff>
                  </to>
                </anchor>
              </controlPr>
            </control>
          </mc:Choice>
        </mc:AlternateContent>
        <mc:AlternateContent xmlns:mc="http://schemas.openxmlformats.org/markup-compatibility/2006">
          <mc:Choice Requires="x14">
            <control shapeId="3117" r:id="rId15" name="Check Box 45">
              <controlPr defaultSize="0" autoFill="0" autoLine="0" autoPict="0">
                <anchor moveWithCells="1">
                  <from>
                    <xdr:col>21</xdr:col>
                    <xdr:colOff>95250</xdr:colOff>
                    <xdr:row>29</xdr:row>
                    <xdr:rowOff>142875</xdr:rowOff>
                  </from>
                  <to>
                    <xdr:col>21</xdr:col>
                    <xdr:colOff>342900</xdr:colOff>
                    <xdr:row>31</xdr:row>
                    <xdr:rowOff>152400</xdr:rowOff>
                  </to>
                </anchor>
              </controlPr>
            </control>
          </mc:Choice>
        </mc:AlternateContent>
        <mc:AlternateContent xmlns:mc="http://schemas.openxmlformats.org/markup-compatibility/2006">
          <mc:Choice Requires="x14">
            <control shapeId="3118" r:id="rId16" name="Check Box 46">
              <controlPr defaultSize="0" autoFill="0" autoLine="0" autoPict="0">
                <anchor moveWithCells="1">
                  <from>
                    <xdr:col>19</xdr:col>
                    <xdr:colOff>114300</xdr:colOff>
                    <xdr:row>34</xdr:row>
                    <xdr:rowOff>142875</xdr:rowOff>
                  </from>
                  <to>
                    <xdr:col>19</xdr:col>
                    <xdr:colOff>361950</xdr:colOff>
                    <xdr:row>36</xdr:row>
                    <xdr:rowOff>161925</xdr:rowOff>
                  </to>
                </anchor>
              </controlPr>
            </control>
          </mc:Choice>
        </mc:AlternateContent>
        <mc:AlternateContent xmlns:mc="http://schemas.openxmlformats.org/markup-compatibility/2006">
          <mc:Choice Requires="x14">
            <control shapeId="3119" r:id="rId17" name="Check Box 47">
              <controlPr defaultSize="0" autoFill="0" autoLine="0" autoPict="0">
                <anchor moveWithCells="1">
                  <from>
                    <xdr:col>20</xdr:col>
                    <xdr:colOff>95250</xdr:colOff>
                    <xdr:row>34</xdr:row>
                    <xdr:rowOff>142875</xdr:rowOff>
                  </from>
                  <to>
                    <xdr:col>20</xdr:col>
                    <xdr:colOff>342900</xdr:colOff>
                    <xdr:row>36</xdr:row>
                    <xdr:rowOff>152400</xdr:rowOff>
                  </to>
                </anchor>
              </controlPr>
            </control>
          </mc:Choice>
        </mc:AlternateContent>
        <mc:AlternateContent xmlns:mc="http://schemas.openxmlformats.org/markup-compatibility/2006">
          <mc:Choice Requires="x14">
            <control shapeId="3120" r:id="rId18" name="Check Box 48">
              <controlPr defaultSize="0" autoFill="0" autoLine="0" autoPict="0">
                <anchor moveWithCells="1">
                  <from>
                    <xdr:col>21</xdr:col>
                    <xdr:colOff>95250</xdr:colOff>
                    <xdr:row>34</xdr:row>
                    <xdr:rowOff>142875</xdr:rowOff>
                  </from>
                  <to>
                    <xdr:col>21</xdr:col>
                    <xdr:colOff>342900</xdr:colOff>
                    <xdr:row>36</xdr:row>
                    <xdr:rowOff>152400</xdr:rowOff>
                  </to>
                </anchor>
              </controlPr>
            </control>
          </mc:Choice>
        </mc:AlternateContent>
        <mc:AlternateContent xmlns:mc="http://schemas.openxmlformats.org/markup-compatibility/2006">
          <mc:Choice Requires="x14">
            <control shapeId="3121" r:id="rId19" name="Check Box 49">
              <controlPr defaultSize="0" autoFill="0" autoLine="0" autoPict="0">
                <anchor moveWithCells="1">
                  <from>
                    <xdr:col>19</xdr:col>
                    <xdr:colOff>114300</xdr:colOff>
                    <xdr:row>39</xdr:row>
                    <xdr:rowOff>142875</xdr:rowOff>
                  </from>
                  <to>
                    <xdr:col>19</xdr:col>
                    <xdr:colOff>361950</xdr:colOff>
                    <xdr:row>41</xdr:row>
                    <xdr:rowOff>161925</xdr:rowOff>
                  </to>
                </anchor>
              </controlPr>
            </control>
          </mc:Choice>
        </mc:AlternateContent>
        <mc:AlternateContent xmlns:mc="http://schemas.openxmlformats.org/markup-compatibility/2006">
          <mc:Choice Requires="x14">
            <control shapeId="3122" r:id="rId20" name="Check Box 50">
              <controlPr defaultSize="0" autoFill="0" autoLine="0" autoPict="0">
                <anchor moveWithCells="1">
                  <from>
                    <xdr:col>20</xdr:col>
                    <xdr:colOff>95250</xdr:colOff>
                    <xdr:row>39</xdr:row>
                    <xdr:rowOff>142875</xdr:rowOff>
                  </from>
                  <to>
                    <xdr:col>20</xdr:col>
                    <xdr:colOff>342900</xdr:colOff>
                    <xdr:row>41</xdr:row>
                    <xdr:rowOff>152400</xdr:rowOff>
                  </to>
                </anchor>
              </controlPr>
            </control>
          </mc:Choice>
        </mc:AlternateContent>
        <mc:AlternateContent xmlns:mc="http://schemas.openxmlformats.org/markup-compatibility/2006">
          <mc:Choice Requires="x14">
            <control shapeId="3123" r:id="rId21" name="Check Box 51">
              <controlPr defaultSize="0" autoFill="0" autoLine="0" autoPict="0">
                <anchor moveWithCells="1">
                  <from>
                    <xdr:col>21</xdr:col>
                    <xdr:colOff>95250</xdr:colOff>
                    <xdr:row>39</xdr:row>
                    <xdr:rowOff>142875</xdr:rowOff>
                  </from>
                  <to>
                    <xdr:col>21</xdr:col>
                    <xdr:colOff>342900</xdr:colOff>
                    <xdr:row>41</xdr:row>
                    <xdr:rowOff>152400</xdr:rowOff>
                  </to>
                </anchor>
              </controlPr>
            </control>
          </mc:Choice>
        </mc:AlternateContent>
        <mc:AlternateContent xmlns:mc="http://schemas.openxmlformats.org/markup-compatibility/2006">
          <mc:Choice Requires="x14">
            <control shapeId="3124" r:id="rId22" name="Check Box 52">
              <controlPr defaultSize="0" autoFill="0" autoLine="0" autoPict="0">
                <anchor moveWithCells="1">
                  <from>
                    <xdr:col>19</xdr:col>
                    <xdr:colOff>114300</xdr:colOff>
                    <xdr:row>44</xdr:row>
                    <xdr:rowOff>142875</xdr:rowOff>
                  </from>
                  <to>
                    <xdr:col>19</xdr:col>
                    <xdr:colOff>361950</xdr:colOff>
                    <xdr:row>46</xdr:row>
                    <xdr:rowOff>161925</xdr:rowOff>
                  </to>
                </anchor>
              </controlPr>
            </control>
          </mc:Choice>
        </mc:AlternateContent>
        <mc:AlternateContent xmlns:mc="http://schemas.openxmlformats.org/markup-compatibility/2006">
          <mc:Choice Requires="x14">
            <control shapeId="3125" r:id="rId23" name="Check Box 53">
              <controlPr defaultSize="0" autoFill="0" autoLine="0" autoPict="0">
                <anchor moveWithCells="1">
                  <from>
                    <xdr:col>20</xdr:col>
                    <xdr:colOff>95250</xdr:colOff>
                    <xdr:row>44</xdr:row>
                    <xdr:rowOff>142875</xdr:rowOff>
                  </from>
                  <to>
                    <xdr:col>20</xdr:col>
                    <xdr:colOff>342900</xdr:colOff>
                    <xdr:row>46</xdr:row>
                    <xdr:rowOff>152400</xdr:rowOff>
                  </to>
                </anchor>
              </controlPr>
            </control>
          </mc:Choice>
        </mc:AlternateContent>
        <mc:AlternateContent xmlns:mc="http://schemas.openxmlformats.org/markup-compatibility/2006">
          <mc:Choice Requires="x14">
            <control shapeId="3126" r:id="rId24" name="Check Box 54">
              <controlPr defaultSize="0" autoFill="0" autoLine="0" autoPict="0">
                <anchor moveWithCells="1">
                  <from>
                    <xdr:col>21</xdr:col>
                    <xdr:colOff>95250</xdr:colOff>
                    <xdr:row>44</xdr:row>
                    <xdr:rowOff>142875</xdr:rowOff>
                  </from>
                  <to>
                    <xdr:col>21</xdr:col>
                    <xdr:colOff>342900</xdr:colOff>
                    <xdr:row>46</xdr:row>
                    <xdr:rowOff>152400</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19</xdr:col>
                    <xdr:colOff>114300</xdr:colOff>
                    <xdr:row>49</xdr:row>
                    <xdr:rowOff>142875</xdr:rowOff>
                  </from>
                  <to>
                    <xdr:col>19</xdr:col>
                    <xdr:colOff>361950</xdr:colOff>
                    <xdr:row>51</xdr:row>
                    <xdr:rowOff>161925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20</xdr:col>
                    <xdr:colOff>95250</xdr:colOff>
                    <xdr:row>49</xdr:row>
                    <xdr:rowOff>142875</xdr:rowOff>
                  </from>
                  <to>
                    <xdr:col>20</xdr:col>
                    <xdr:colOff>342900</xdr:colOff>
                    <xdr:row>51</xdr:row>
                    <xdr:rowOff>152400</xdr:rowOff>
                  </to>
                </anchor>
              </controlPr>
            </control>
          </mc:Choice>
        </mc:AlternateContent>
        <mc:AlternateContent xmlns:mc="http://schemas.openxmlformats.org/markup-compatibility/2006">
          <mc:Choice Requires="x14">
            <control shapeId="3129" r:id="rId27" name="Check Box 57">
              <controlPr defaultSize="0" autoFill="0" autoLine="0" autoPict="0">
                <anchor moveWithCells="1">
                  <from>
                    <xdr:col>21</xdr:col>
                    <xdr:colOff>95250</xdr:colOff>
                    <xdr:row>49</xdr:row>
                    <xdr:rowOff>142875</xdr:rowOff>
                  </from>
                  <to>
                    <xdr:col>21</xdr:col>
                    <xdr:colOff>342900</xdr:colOff>
                    <xdr:row>51</xdr:row>
                    <xdr:rowOff>152400</xdr:rowOff>
                  </to>
                </anchor>
              </controlPr>
            </control>
          </mc:Choice>
        </mc:AlternateContent>
        <mc:AlternateContent xmlns:mc="http://schemas.openxmlformats.org/markup-compatibility/2006">
          <mc:Choice Requires="x14">
            <control shapeId="3130" r:id="rId28" name="Check Box 58">
              <controlPr defaultSize="0" autoFill="0" autoLine="0" autoPict="0">
                <anchor moveWithCells="1">
                  <from>
                    <xdr:col>19</xdr:col>
                    <xdr:colOff>114300</xdr:colOff>
                    <xdr:row>54</xdr:row>
                    <xdr:rowOff>142875</xdr:rowOff>
                  </from>
                  <to>
                    <xdr:col>19</xdr:col>
                    <xdr:colOff>361950</xdr:colOff>
                    <xdr:row>56</xdr:row>
                    <xdr:rowOff>161925</xdr:rowOff>
                  </to>
                </anchor>
              </controlPr>
            </control>
          </mc:Choice>
        </mc:AlternateContent>
        <mc:AlternateContent xmlns:mc="http://schemas.openxmlformats.org/markup-compatibility/2006">
          <mc:Choice Requires="x14">
            <control shapeId="3131" r:id="rId29" name="Check Box 59">
              <controlPr defaultSize="0" autoFill="0" autoLine="0" autoPict="0">
                <anchor moveWithCells="1">
                  <from>
                    <xdr:col>20</xdr:col>
                    <xdr:colOff>95250</xdr:colOff>
                    <xdr:row>54</xdr:row>
                    <xdr:rowOff>142875</xdr:rowOff>
                  </from>
                  <to>
                    <xdr:col>20</xdr:col>
                    <xdr:colOff>342900</xdr:colOff>
                    <xdr:row>56</xdr:row>
                    <xdr:rowOff>152400</xdr:rowOff>
                  </to>
                </anchor>
              </controlPr>
            </control>
          </mc:Choice>
        </mc:AlternateContent>
        <mc:AlternateContent xmlns:mc="http://schemas.openxmlformats.org/markup-compatibility/2006">
          <mc:Choice Requires="x14">
            <control shapeId="3132" r:id="rId30" name="Check Box 60">
              <controlPr defaultSize="0" autoFill="0" autoLine="0" autoPict="0">
                <anchor moveWithCells="1">
                  <from>
                    <xdr:col>21</xdr:col>
                    <xdr:colOff>95250</xdr:colOff>
                    <xdr:row>54</xdr:row>
                    <xdr:rowOff>142875</xdr:rowOff>
                  </from>
                  <to>
                    <xdr:col>21</xdr:col>
                    <xdr:colOff>342900</xdr:colOff>
                    <xdr:row>56</xdr:row>
                    <xdr:rowOff>152400</xdr:rowOff>
                  </to>
                </anchor>
              </controlPr>
            </control>
          </mc:Choice>
        </mc:AlternateContent>
        <mc:AlternateContent xmlns:mc="http://schemas.openxmlformats.org/markup-compatibility/2006">
          <mc:Choice Requires="x14">
            <control shapeId="3133" r:id="rId31" name="Check Box 61">
              <controlPr defaultSize="0" autoFill="0" autoLine="0" autoPict="0">
                <anchor moveWithCells="1">
                  <from>
                    <xdr:col>19</xdr:col>
                    <xdr:colOff>114300</xdr:colOff>
                    <xdr:row>59</xdr:row>
                    <xdr:rowOff>142875</xdr:rowOff>
                  </from>
                  <to>
                    <xdr:col>19</xdr:col>
                    <xdr:colOff>361950</xdr:colOff>
                    <xdr:row>61</xdr:row>
                    <xdr:rowOff>161925</xdr:rowOff>
                  </to>
                </anchor>
              </controlPr>
            </control>
          </mc:Choice>
        </mc:AlternateContent>
        <mc:AlternateContent xmlns:mc="http://schemas.openxmlformats.org/markup-compatibility/2006">
          <mc:Choice Requires="x14">
            <control shapeId="3134" r:id="rId32" name="Check Box 62">
              <controlPr defaultSize="0" autoFill="0" autoLine="0" autoPict="0">
                <anchor moveWithCells="1">
                  <from>
                    <xdr:col>20</xdr:col>
                    <xdr:colOff>95250</xdr:colOff>
                    <xdr:row>59</xdr:row>
                    <xdr:rowOff>142875</xdr:rowOff>
                  </from>
                  <to>
                    <xdr:col>20</xdr:col>
                    <xdr:colOff>342900</xdr:colOff>
                    <xdr:row>61</xdr:row>
                    <xdr:rowOff>152400</xdr:rowOff>
                  </to>
                </anchor>
              </controlPr>
            </control>
          </mc:Choice>
        </mc:AlternateContent>
        <mc:AlternateContent xmlns:mc="http://schemas.openxmlformats.org/markup-compatibility/2006">
          <mc:Choice Requires="x14">
            <control shapeId="3135" r:id="rId33" name="Check Box 63">
              <controlPr defaultSize="0" autoFill="0" autoLine="0" autoPict="0">
                <anchor moveWithCells="1">
                  <from>
                    <xdr:col>21</xdr:col>
                    <xdr:colOff>95250</xdr:colOff>
                    <xdr:row>59</xdr:row>
                    <xdr:rowOff>142875</xdr:rowOff>
                  </from>
                  <to>
                    <xdr:col>21</xdr:col>
                    <xdr:colOff>342900</xdr:colOff>
                    <xdr:row>61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Accueil</vt:lpstr>
      <vt:lpstr>Options</vt:lpstr>
      <vt:lpstr>Critères</vt:lpstr>
      <vt:lpstr>MatriceSolo</vt:lpstr>
      <vt:lpstr>MatriceGroupe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 Bass _</dc:creator>
  <cp:lastModifiedBy>_ Bass _</cp:lastModifiedBy>
  <dcterms:created xsi:type="dcterms:W3CDTF">2015-06-05T18:19:34Z</dcterms:created>
  <dcterms:modified xsi:type="dcterms:W3CDTF">2023-07-16T16:33:07Z</dcterms:modified>
</cp:coreProperties>
</file>